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'CF'!$A$1:$K$90</definedName>
    <definedName name="_xlnm.Print_Area" localSheetId="2">'CIE'!$A$1:$T$80</definedName>
    <definedName name="_xlnm.Print_Area" localSheetId="0">'IS'!$A$1:$I$70</definedName>
  </definedNames>
  <calcPr fullCalcOnLoad="1"/>
</workbook>
</file>

<file path=xl/sharedStrings.xml><?xml version="1.0" encoding="utf-8"?>
<sst xmlns="http://schemas.openxmlformats.org/spreadsheetml/2006/main" count="240" uniqueCount="172">
  <si>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</si>
  <si>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</si>
  <si>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</si>
  <si>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</si>
  <si>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</si>
  <si>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</si>
  <si>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</si>
  <si>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</si>
  <si>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</si>
  <si>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</si>
  <si>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</si>
  <si>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</si>
  <si>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</si>
  <si>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</si>
  <si>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</si>
  <si>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</si>
  <si>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</si>
  <si>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</si>
  <si>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</si>
  <si>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</si>
  <si>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</si>
  <si>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</si>
  <si>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</si>
  <si>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</si>
  <si>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</si>
  <si>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</si>
  <si>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</si>
  <si>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</si>
  <si>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</si>
  <si>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</si>
  <si>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</si>
  <si>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</si>
  <si>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</si>
  <si>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</si>
  <si>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</si>
  <si>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</si>
  <si>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</si>
  <si>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</si>
  <si>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</si>
  <si>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</si>
  <si>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</si>
  <si>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</si>
  <si>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</si>
  <si>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</si>
  <si>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</si>
  <si>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</si>
  <si>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>Investment in associated company</t>
  </si>
  <si>
    <t xml:space="preserve"> </t>
  </si>
  <si>
    <t>Amount due to customers on contracts</t>
  </si>
  <si>
    <t>MINORITY INTERESTS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</si>
  <si>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</si>
  <si>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</si>
  <si>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</si>
  <si>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</si>
  <si>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</si>
  <si>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</si>
  <si>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</si>
  <si>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</si>
  <si>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</si>
  <si>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</si>
  <si>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</si>
  <si>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</si>
  <si>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</si>
  <si>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</si>
  <si>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</si>
  <si>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</si>
  <si>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</si>
  <si>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</si>
  <si>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</si>
  <si>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Current Year</t>
  </si>
  <si>
    <t>LONG TERM AND DEFERRED LIABILITIES</t>
  </si>
  <si>
    <t>Amount due from customers on contracts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</si>
  <si>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</si>
  <si>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</si>
  <si>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</si>
  <si>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</si>
  <si>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</si>
  <si>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</si>
  <si>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IRREDEEMABLE CONVERTIBLE UNSECURED</t>
  </si>
  <si>
    <t>(Unaudited)</t>
  </si>
  <si>
    <t>LOAN STOCKS ("ICULS")</t>
  </si>
  <si>
    <t>Equity</t>
  </si>
  <si>
    <t>Component</t>
  </si>
  <si>
    <t>Non - Distributable</t>
  </si>
  <si>
    <t>Distributable</t>
  </si>
  <si>
    <t>Issuance pursuant</t>
  </si>
  <si>
    <t xml:space="preserve">   to the conversion</t>
  </si>
  <si>
    <t xml:space="preserve">   of ICULS</t>
  </si>
  <si>
    <t>Retained</t>
  </si>
  <si>
    <t>Profits</t>
  </si>
  <si>
    <t>Short term loan</t>
  </si>
  <si>
    <t>Repayment of hire purchase facilities</t>
  </si>
  <si>
    <t>20(b)</t>
  </si>
  <si>
    <t>Other investments</t>
  </si>
  <si>
    <t>Long term loans</t>
  </si>
  <si>
    <t>Adjustment to listing and</t>
  </si>
  <si>
    <t xml:space="preserve">   CDRS exercise expenses</t>
  </si>
  <si>
    <t xml:space="preserve">   to the exercise</t>
  </si>
  <si>
    <t xml:space="preserve">   of ESOS</t>
  </si>
  <si>
    <t>Land and development expenditue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</si>
  <si>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</si>
  <si>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Period To Date</t>
  </si>
  <si>
    <t>Adjustments for:</t>
  </si>
  <si>
    <t>At End Of Preceding Year</t>
  </si>
  <si>
    <t>Preceding Year</t>
  </si>
  <si>
    <t>Dividend</t>
  </si>
  <si>
    <t>NET ASSETS PER SHARE (RM)</t>
  </si>
  <si>
    <t>The Unaudited Condensed Income Statements should be read in conjunction with the audited financial statements of the Group for the year ended 31 December 2005.</t>
  </si>
  <si>
    <t>The Unaudited Condensed Consolidated Statement of Changes in Equity should be read in conjunction with the audited financial statements of the Group for the year ended 31 December 2005.</t>
  </si>
  <si>
    <t>The Unaudited Condensed Consolidated Cash Flow Statement should be read in conjunction with the audited financial statements of the Group for the year ended 31 December 2005.</t>
  </si>
  <si>
    <t>The Unaudited Condensed Balance Sheets should be read in conjunction with the audited financial statements of the Group for the year ended 31 December 2005.</t>
  </si>
  <si>
    <t>Profit for the period</t>
  </si>
  <si>
    <t>TOTAL EQUITY</t>
  </si>
  <si>
    <t>Interest</t>
  </si>
  <si>
    <t>Attributable to Equity Holders of Parent</t>
  </si>
  <si>
    <t>Minority</t>
  </si>
  <si>
    <t>OF THE PARENT</t>
  </si>
  <si>
    <t xml:space="preserve">EQUITY ATTRIBUTABLE TO EQUITY HOLDERS </t>
  </si>
  <si>
    <t>Other Reserve</t>
  </si>
  <si>
    <t>31.12.2005</t>
  </si>
  <si>
    <t>Increase in fixed deposits pledged</t>
  </si>
  <si>
    <t>NET INCREASE / (DECREASE) IN CASH AND CASH EQUIVALENTS</t>
  </si>
  <si>
    <t>The notes set out on pages 5 to 15 form an integral part of the interim financial report.</t>
  </si>
  <si>
    <t>(Audited)</t>
  </si>
  <si>
    <t>Tax recoverable</t>
  </si>
  <si>
    <t>Net cash from/(used in) operating activities</t>
  </si>
  <si>
    <t>Net cash (used in)/from investing activities</t>
  </si>
  <si>
    <t>Net cash from/(used in) financing activities</t>
  </si>
  <si>
    <t>Preceeding</t>
  </si>
  <si>
    <t>- Page 1 of 15 -</t>
  </si>
  <si>
    <t>- Page 2 of 15 -</t>
  </si>
  <si>
    <t>- Page 3 of 15 -</t>
  </si>
  <si>
    <t>- Page 4 of 15 -</t>
  </si>
  <si>
    <t>Dividend paid</t>
  </si>
  <si>
    <t>Acquisition of subsidiary company, net of cash received</t>
  </si>
  <si>
    <t>Foreign currency translation</t>
  </si>
  <si>
    <t xml:space="preserve">Issue of shares by subsidiary </t>
  </si>
  <si>
    <t xml:space="preserve">    company to minortiy interests</t>
  </si>
  <si>
    <t xml:space="preserve"> - Final of previous year approved</t>
  </si>
  <si>
    <t xml:space="preserve">  - Final of previous year approved</t>
  </si>
  <si>
    <t>Hire purchase payables</t>
  </si>
  <si>
    <t>As At End Of</t>
  </si>
  <si>
    <t>As At End Of Period</t>
  </si>
  <si>
    <t>As at 1 January 2006</t>
  </si>
  <si>
    <t>As at 1 January 2005</t>
  </si>
  <si>
    <t>Drawdown of Murabahah Commercial Papers ("MCPs")</t>
  </si>
  <si>
    <t>Less: fixed deposits pledged with licensed banks</t>
  </si>
  <si>
    <t>Cash and cash equivalents at the end of period comprise:-</t>
  </si>
  <si>
    <t>Attributable to:-</t>
  </si>
  <si>
    <t xml:space="preserve">   Equity holders of the parent</t>
  </si>
  <si>
    <t xml:space="preserve">   Minority interests</t>
  </si>
  <si>
    <t>Share of loss in associated company</t>
  </si>
  <si>
    <t>31.12.2006</t>
  </si>
  <si>
    <t>FOR THE FOURTH FINANCIAL QUARTER ENDED 31 DECEMBER  2006</t>
  </si>
  <si>
    <t>PCB Financial Report For Fourth Quarter Ended 31.12.2006</t>
  </si>
  <si>
    <r>
      <t xml:space="preserve">   </t>
    </r>
    <r>
      <rPr>
        <b/>
        <u val="single"/>
        <sz val="11"/>
        <rFont val="Times New Roman"/>
        <family val="1"/>
      </rPr>
      <t>To Date 31.12.2006</t>
    </r>
  </si>
  <si>
    <t>Issued during the financial year</t>
  </si>
  <si>
    <t>As at 31 December 2006</t>
  </si>
  <si>
    <r>
      <t xml:space="preserve">    </t>
    </r>
    <r>
      <rPr>
        <b/>
        <u val="single"/>
        <sz val="11"/>
        <rFont val="Times New Roman"/>
        <family val="1"/>
      </rPr>
      <t>At 31.12.2005</t>
    </r>
  </si>
  <si>
    <t>As at 31 December 2005</t>
  </si>
  <si>
    <t>Proceed  from issue of shares from minority interest</t>
  </si>
  <si>
    <t>Deferred tax liabilities</t>
  </si>
  <si>
    <t>Tax payables</t>
  </si>
  <si>
    <t>Fixed deposits with licensed bank</t>
  </si>
  <si>
    <t>Net profit for the year</t>
  </si>
  <si>
    <t>CASH AND CASH EQUIVALENTS AT BEGINNING OF YEAR</t>
  </si>
  <si>
    <t>CASH AND CASH EQUIVALENTS AT END OF YEAR</t>
  </si>
  <si>
    <t>Fixed deposits with licensed banks</t>
  </si>
  <si>
    <t xml:space="preserve">   pursuant to conversion of ICULS</t>
  </si>
  <si>
    <t>ICULS -Equity</t>
  </si>
  <si>
    <t>Cash generated from/(used in) operations</t>
  </si>
  <si>
    <t>Drawdown of fixed loan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</si>
</sst>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_);\(#,##0.0\)"/>
    <numFmt numFmtId="179" formatCode="0.000_);\(0.000\)"/>
    <numFmt numFmtId="180" formatCode="0.000"/>
    <numFmt numFmtId="181" formatCode="&quot;$&quot;\ #,##0;&quot;$&quot;\ \-#,##0"/>
    <numFmt numFmtId="182" formatCode="&quot;$&quot;\ #,##0;[Red]&quot;$&quot;\ \-#,##0"/>
    <numFmt numFmtId="183" formatCode="&quot;$&quot;\ #,##0.00;&quot;$&quot;\ \-#,##0.00"/>
    <numFmt numFmtId="184" formatCode="&quot;$&quot;\ #,##0.00;[Red]&quot;$&quot;\ \-#,##0.00"/>
    <numFmt numFmtId="185" formatCode="_ &quot;$&quot;\ * #,##0_ ;_ &quot;$&quot;\ * \-#,##0_ ;_ &quot;$&quot;\ * &quot;-&quot;_ ;_ @_ "/>
    <numFmt numFmtId="186" formatCode="_ * #,##0_ ;_ * \-#,##0_ ;_ * &quot;-&quot;_ ;_ @_ "/>
    <numFmt numFmtId="187" formatCode="_ &quot;$&quot;\ * #,##0.00_ ;_ &quot;$&quot;\ * \-#,##0.00_ ;_ &quot;$&quot;\ * &quot;-&quot;??_ ;_ @_ "/>
    <numFmt numFmtId="188" formatCode="_ * #,##0.00_ ;_ * \-#,##0.00_ ;_ * &quot;-&quot;??_ ;_ @_ "/>
    <numFmt numFmtId="189" formatCode="_ &quot;$&quot;\ * #,##0.0_ ;_ &quot;$&quot;\ * \-#,##0.0_ ;_ &quot;$&quot;\ * &quot;-&quot;??_ ;_ @_ "/>
    <numFmt numFmtId="190" formatCode="_ &quot;$&quot;\ * #,##0_ ;_ &quot;$&quot;\ * \-#,##0_ ;_ &quot;$&quot;\ * &quot;-&quot;??_ ;_ @_ "/>
    <numFmt numFmtId="191" formatCode="_ * #,##0.0_ ;_ * \-#,##0.0_ ;_ * &quot;-&quot;??_ ;_ @_ "/>
    <numFmt numFmtId="192" formatCode="_ * #,##0_ ;_ * \-#,##0_ ;_ * &quot;-&quot;??_ ;_ @_ "/>
    <numFmt numFmtId="193" formatCode="0.00_);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_);_(* \(#,##0.0\);_(* &quot;-&quot;??_);_(@_)"/>
    <numFmt numFmtId="198" formatCode="_(* #,##0_);_(* \(#,##0\);_(* &quot;-&quot;??_);_(@_)"/>
    <numFmt numFmtId="199" formatCode="#,##0\ ;[Red]\(#,##0\);&quot;  -     &quot;"/>
    <numFmt numFmtId="200" formatCode="_(* #,##0.0_);_(* \(#,##0.0\);_(* &quot;-&quot;?_);_(@_)"/>
    <numFmt numFmtId="201" formatCode="[$€-2]\ #,##0.00_);[Red]\([$€-2]\ #,##0.00\)"/>
    <numFmt numFmtId="202" formatCode="_-* #,##0.000_-;\-* #,##0.000_-;_-* &quot;-&quot;??_-;_-@_-"/>
    <numFmt numFmtId="203" formatCode="_-* #,##0.0000_-;\-* #,##0.0000_-;_-* &quot;-&quot;??_-;_-@_-"/>
    <numFmt numFmtId="204" formatCode="_(* #,##0.000_);_(* \(#,##0.000\);_(* &quot;-&quot;??_);_(@_)"/>
    <numFmt numFmtId="205" formatCode="_(* #,##0.0000_);_(* \(#,##0.0000\);_(* &quot;-&quot;??_);_(@_)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9" fontId="5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8" fontId="1" fillId="0" borderId="0" xfId="15" applyNumberFormat="1" applyFont="1" applyAlignment="1">
      <alignment/>
    </xf>
    <xf numFmtId="198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8" fontId="1" fillId="0" borderId="1" xfId="15" applyNumberFormat="1" applyFont="1" applyBorder="1" applyAlignment="1">
      <alignment/>
    </xf>
    <xf numFmtId="198" fontId="1" fillId="0" borderId="2" xfId="15" applyNumberFormat="1" applyFont="1" applyBorder="1" applyAlignment="1">
      <alignment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9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9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8" fontId="1" fillId="0" borderId="1" xfId="15" applyNumberFormat="1" applyFont="1" applyBorder="1" applyAlignment="1">
      <alignment horizontal="justify" vertical="center" wrapText="1"/>
    </xf>
    <xf numFmtId="198" fontId="1" fillId="0" borderId="0" xfId="15" applyNumberFormat="1" applyFont="1" applyBorder="1" applyAlignment="1">
      <alignment horizontal="justify" vertical="center" wrapText="1"/>
    </xf>
    <xf numFmtId="198" fontId="1" fillId="0" borderId="3" xfId="15" applyNumberFormat="1" applyFont="1" applyBorder="1" applyAlignment="1">
      <alignment horizontal="justify" vertical="center" wrapText="1"/>
    </xf>
    <xf numFmtId="198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8" fontId="1" fillId="0" borderId="0" xfId="15" applyNumberFormat="1" applyFont="1" applyAlignment="1" quotePrefix="1">
      <alignment/>
    </xf>
    <xf numFmtId="198" fontId="1" fillId="0" borderId="2" xfId="15" applyNumberFormat="1" applyFont="1" applyBorder="1" applyAlignment="1" quotePrefix="1">
      <alignment horizontal="center"/>
    </xf>
    <xf numFmtId="198" fontId="1" fillId="0" borderId="1" xfId="15" applyNumberFormat="1" applyFont="1" applyBorder="1" applyAlignment="1" quotePrefix="1">
      <alignment horizontal="center"/>
    </xf>
    <xf numFmtId="198" fontId="1" fillId="0" borderId="0" xfId="15" applyNumberFormat="1" applyFont="1" applyAlignment="1" quotePrefix="1">
      <alignment horizontal="center"/>
    </xf>
    <xf numFmtId="198" fontId="1" fillId="0" borderId="3" xfId="15" applyNumberFormat="1" applyFont="1" applyBorder="1" applyAlignment="1" quotePrefix="1">
      <alignment horizontal="center"/>
    </xf>
    <xf numFmtId="198" fontId="1" fillId="0" borderId="0" xfId="15" applyNumberFormat="1" applyFont="1" applyBorder="1" applyAlignment="1" quotePrefix="1">
      <alignment horizontal="center"/>
    </xf>
    <xf numFmtId="171" fontId="1" fillId="0" borderId="3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98" fontId="1" fillId="0" borderId="0" xfId="0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8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8" fontId="1" fillId="0" borderId="0" xfId="15" applyNumberFormat="1" applyFont="1" applyAlignment="1">
      <alignment/>
    </xf>
    <xf numFmtId="198" fontId="1" fillId="0" borderId="0" xfId="15" applyNumberFormat="1" applyFont="1" applyBorder="1" applyAlignment="1">
      <alignment/>
    </xf>
    <xf numFmtId="198" fontId="1" fillId="0" borderId="1" xfId="15" applyNumberFormat="1" applyFont="1" applyBorder="1" applyAlignment="1">
      <alignment/>
    </xf>
    <xf numFmtId="198" fontId="1" fillId="0" borderId="2" xfId="15" applyNumberFormat="1" applyFont="1" applyBorder="1" applyAlignment="1">
      <alignment/>
    </xf>
    <xf numFmtId="198" fontId="1" fillId="0" borderId="3" xfId="15" applyNumberFormat="1" applyFont="1" applyBorder="1" applyAlignment="1">
      <alignment/>
    </xf>
    <xf numFmtId="171" fontId="1" fillId="0" borderId="0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8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8" fontId="1" fillId="0" borderId="0" xfId="15" applyNumberFormat="1" applyFont="1" applyFill="1" applyAlignment="1">
      <alignment/>
    </xf>
    <xf numFmtId="198" fontId="1" fillId="0" borderId="0" xfId="15" applyNumberFormat="1" applyFont="1" applyFill="1" applyBorder="1" applyAlignment="1">
      <alignment/>
    </xf>
    <xf numFmtId="198" fontId="1" fillId="0" borderId="1" xfId="15" applyNumberFormat="1" applyFont="1" applyFill="1" applyBorder="1" applyAlignment="1">
      <alignment/>
    </xf>
    <xf numFmtId="198" fontId="1" fillId="0" borderId="2" xfId="15" applyNumberFormat="1" applyFont="1" applyFill="1" applyBorder="1" applyAlignment="1">
      <alignment/>
    </xf>
    <xf numFmtId="171" fontId="1" fillId="0" borderId="0" xfId="15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8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98" fontId="2" fillId="0" borderId="0" xfId="15" applyNumberFormat="1" applyFont="1" applyBorder="1" applyAlignment="1">
      <alignment horizontal="center"/>
    </xf>
    <xf numFmtId="198" fontId="2" fillId="0" borderId="6" xfId="15" applyNumberFormat="1" applyFont="1" applyBorder="1" applyAlignment="1">
      <alignment horizontal="center"/>
    </xf>
    <xf numFmtId="198" fontId="6" fillId="0" borderId="0" xfId="15" applyNumberFormat="1" applyFont="1" applyFill="1" applyBorder="1" applyAlignment="1">
      <alignment/>
    </xf>
    <xf numFmtId="198" fontId="6" fillId="0" borderId="4" xfId="15" applyNumberFormat="1" applyFont="1" applyFill="1" applyBorder="1" applyAlignment="1">
      <alignment horizontal="center"/>
    </xf>
    <xf numFmtId="198" fontId="2" fillId="0" borderId="7" xfId="15" applyNumberFormat="1" applyFont="1" applyBorder="1" applyAlignment="1">
      <alignment horizontal="center"/>
    </xf>
    <xf numFmtId="198" fontId="1" fillId="0" borderId="3" xfId="15" applyNumberFormat="1" applyFont="1" applyBorder="1" applyAlignment="1">
      <alignment/>
    </xf>
    <xf numFmtId="198" fontId="7" fillId="0" borderId="0" xfId="15" applyNumberFormat="1" applyFont="1" applyAlignment="1" quotePrefix="1">
      <alignment horizontal="right"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Alignment="1">
      <alignment/>
    </xf>
    <xf numFmtId="198" fontId="1" fillId="3" borderId="0" xfId="15" applyNumberFormat="1" applyFont="1" applyFill="1" applyAlignment="1">
      <alignment horizontal="center"/>
    </xf>
    <xf numFmtId="198" fontId="1" fillId="3" borderId="1" xfId="15" applyNumberFormat="1" applyFont="1" applyFill="1" applyBorder="1" applyAlignment="1">
      <alignment/>
    </xf>
    <xf numFmtId="198" fontId="1" fillId="3" borderId="0" xfId="15" applyNumberFormat="1" applyFont="1" applyFill="1" applyAlignment="1">
      <alignment/>
    </xf>
    <xf numFmtId="198" fontId="1" fillId="3" borderId="2" xfId="15" applyNumberFormat="1" applyFont="1" applyFill="1" applyBorder="1" applyAlignment="1">
      <alignment/>
    </xf>
    <xf numFmtId="198" fontId="1" fillId="3" borderId="0" xfId="15" applyNumberFormat="1" applyFont="1" applyFill="1" applyBorder="1" applyAlignment="1">
      <alignment/>
    </xf>
    <xf numFmtId="171" fontId="1" fillId="3" borderId="0" xfId="15" applyFont="1" applyFill="1" applyBorder="1" applyAlignment="1">
      <alignment horizontal="center"/>
    </xf>
    <xf numFmtId="171" fontId="1" fillId="3" borderId="5" xfId="15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198" fontId="1" fillId="3" borderId="0" xfId="15" applyNumberFormat="1" applyFont="1" applyFill="1" applyAlignment="1">
      <alignment/>
    </xf>
    <xf numFmtId="198" fontId="1" fillId="3" borderId="2" xfId="15" applyNumberFormat="1" applyFont="1" applyFill="1" applyBorder="1" applyAlignment="1">
      <alignment/>
    </xf>
    <xf numFmtId="198" fontId="1" fillId="3" borderId="0" xfId="15" applyNumberFormat="1" applyFont="1" applyFill="1" applyBorder="1" applyAlignment="1">
      <alignment/>
    </xf>
    <xf numFmtId="198" fontId="1" fillId="3" borderId="1" xfId="15" applyNumberFormat="1" applyFont="1" applyFill="1" applyBorder="1" applyAlignment="1">
      <alignment/>
    </xf>
    <xf numFmtId="37" fontId="1" fillId="3" borderId="1" xfId="0" applyNumberFormat="1" applyFont="1" applyFill="1" applyBorder="1" applyAlignment="1">
      <alignment/>
    </xf>
    <xf numFmtId="198" fontId="1" fillId="3" borderId="2" xfId="15" applyNumberFormat="1" applyFont="1" applyFill="1" applyBorder="1" applyAlignment="1" quotePrefix="1">
      <alignment horizontal="center"/>
    </xf>
    <xf numFmtId="198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8" fontId="1" fillId="3" borderId="0" xfId="15" applyNumberFormat="1" applyFont="1" applyFill="1" applyBorder="1" applyAlignment="1" quotePrefix="1">
      <alignment horizontal="center"/>
    </xf>
    <xf numFmtId="171" fontId="1" fillId="3" borderId="3" xfId="15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 horizontal="center"/>
    </xf>
    <xf numFmtId="198" fontId="1" fillId="3" borderId="0" xfId="15" applyNumberFormat="1" applyFont="1" applyFill="1" applyBorder="1" applyAlignment="1">
      <alignment horizontal="right"/>
    </xf>
    <xf numFmtId="198" fontId="1" fillId="3" borderId="1" xfId="15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198" fontId="1" fillId="3" borderId="2" xfId="15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198" fontId="1" fillId="3" borderId="3" xfId="15" applyNumberFormat="1" applyFont="1" applyFill="1" applyBorder="1" applyAlignment="1">
      <alignment horizontal="right"/>
    </xf>
    <xf numFmtId="198" fontId="1" fillId="3" borderId="0" xfId="15" applyNumberFormat="1" applyFont="1" applyFill="1" applyBorder="1" applyAlignment="1">
      <alignment horizontal="justify" wrapText="1"/>
    </xf>
    <xf numFmtId="198" fontId="1" fillId="3" borderId="0" xfId="15" applyNumberFormat="1" applyFont="1" applyFill="1" applyBorder="1" applyAlignment="1">
      <alignment horizontal="right" vertical="center" wrapText="1"/>
    </xf>
    <xf numFmtId="198" fontId="1" fillId="3" borderId="0" xfId="15" applyNumberFormat="1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8" fontId="2" fillId="3" borderId="0" xfId="15" applyNumberFormat="1" applyFont="1" applyFill="1" applyBorder="1" applyAlignment="1">
      <alignment horizontal="center"/>
    </xf>
    <xf numFmtId="198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 quotePrefix="1">
      <alignment/>
    </xf>
    <xf numFmtId="199" fontId="1" fillId="3" borderId="0" xfId="21" applyFont="1" applyFill="1">
      <alignment/>
      <protection/>
    </xf>
    <xf numFmtId="37" fontId="1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8" fontId="1" fillId="3" borderId="3" xfId="15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99" fontId="1" fillId="0" borderId="0" xfId="21" applyFont="1" applyFill="1">
      <alignment/>
      <protection/>
    </xf>
    <xf numFmtId="0" fontId="1" fillId="0" borderId="0" xfId="0" applyFont="1" applyFill="1" applyBorder="1" applyAlignment="1">
      <alignment horizontal="left"/>
    </xf>
    <xf numFmtId="198" fontId="1" fillId="3" borderId="3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2" fillId="0" borderId="0" xfId="15" applyNumberFormat="1" applyFont="1" applyFill="1" applyBorder="1" applyAlignment="1">
      <alignment horizontal="center"/>
    </xf>
    <xf numFmtId="198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8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1" fontId="1" fillId="0" borderId="3" xfId="15" applyFont="1" applyFill="1" applyBorder="1" applyAlignment="1">
      <alignment/>
    </xf>
    <xf numFmtId="171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8" fontId="2" fillId="0" borderId="8" xfId="15" applyNumberFormat="1" applyFont="1" applyBorder="1" applyAlignment="1">
      <alignment horizontal="center"/>
    </xf>
    <xf numFmtId="198" fontId="2" fillId="0" borderId="9" xfId="15" applyNumberFormat="1" applyFont="1" applyBorder="1" applyAlignment="1">
      <alignment horizontal="center"/>
    </xf>
    <xf numFmtId="198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340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fchen\My%20Documents\Group\KLSE%20Announcement\Final\2006\PCB_06_Q2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1">
        <row r="93">
          <cell r="A93" t="str">
            <v>The notes set out on pages 5 to 15 form an integral part of the interim financial report.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4.8515625" style="1" customWidth="1"/>
    <col min="2" max="2" width="5.14062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00390625" style="72" customWidth="1"/>
    <col min="10" max="11" width="8.8515625" style="10" customWidth="1"/>
    <col min="12" max="91" width="8.8515625" style="1" customWidth="1"/>
    <col min="92" max="16384" width="9.140625" style="1" customWidth="1"/>
  </cols>
  <sheetData>
    <row r="1" spans="1:9" ht="15">
      <c r="A1" s="175" t="s">
        <v>42</v>
      </c>
      <c r="B1" s="175"/>
      <c r="C1" s="175"/>
      <c r="D1" s="175"/>
      <c r="E1" s="175"/>
      <c r="F1" s="175"/>
      <c r="G1" s="175"/>
      <c r="H1" s="175"/>
      <c r="I1" s="175"/>
    </row>
    <row r="2" spans="1:9" ht="15" customHeight="1">
      <c r="A2" s="176" t="s">
        <v>43</v>
      </c>
      <c r="B2" s="176"/>
      <c r="C2" s="176"/>
      <c r="D2" s="176"/>
      <c r="E2" s="176"/>
      <c r="F2" s="176"/>
      <c r="G2" s="176"/>
      <c r="H2" s="176"/>
      <c r="I2" s="176"/>
    </row>
    <row r="3" spans="1:9" ht="15" customHeight="1">
      <c r="A3" s="176" t="s">
        <v>23</v>
      </c>
      <c r="B3" s="176"/>
      <c r="C3" s="176"/>
      <c r="D3" s="176"/>
      <c r="E3" s="176"/>
      <c r="F3" s="176"/>
      <c r="G3" s="176"/>
      <c r="H3" s="176"/>
      <c r="I3" s="176"/>
    </row>
    <row r="4" spans="1:9" ht="12" customHeight="1">
      <c r="A4" s="50"/>
      <c r="B4" s="51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73" t="s">
        <v>45</v>
      </c>
      <c r="B6" s="173"/>
      <c r="C6" s="173"/>
      <c r="D6" s="173"/>
      <c r="E6" s="173"/>
      <c r="F6" s="173"/>
      <c r="G6" s="173"/>
      <c r="H6" s="173"/>
      <c r="I6" s="173"/>
    </row>
    <row r="7" spans="1:9" ht="15.75" thickBot="1">
      <c r="A7" s="174" t="s">
        <v>153</v>
      </c>
      <c r="B7" s="174"/>
      <c r="C7" s="174"/>
      <c r="D7" s="174"/>
      <c r="E7" s="174"/>
      <c r="F7" s="174"/>
      <c r="G7" s="174"/>
      <c r="H7" s="174"/>
      <c r="I7" s="174"/>
    </row>
    <row r="8" spans="1:9" ht="7.5" customHeight="1">
      <c r="A8" s="53"/>
      <c r="B8" s="53"/>
      <c r="C8" s="53"/>
      <c r="D8" s="53"/>
      <c r="E8" s="53"/>
      <c r="F8" s="53"/>
      <c r="G8" s="53"/>
      <c r="H8" s="53"/>
      <c r="I8" s="53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29</v>
      </c>
    </row>
    <row r="11" ht="15">
      <c r="A11" s="18"/>
    </row>
    <row r="12" spans="2:11" s="18" customFormat="1" ht="14.25">
      <c r="B12" s="16"/>
      <c r="C12" s="175" t="s">
        <v>59</v>
      </c>
      <c r="D12" s="175"/>
      <c r="E12" s="175"/>
      <c r="F12" s="79"/>
      <c r="G12" s="175" t="s">
        <v>60</v>
      </c>
      <c r="H12" s="175"/>
      <c r="I12" s="175"/>
      <c r="J12" s="37"/>
      <c r="K12" s="37"/>
    </row>
    <row r="13" spans="2:11" s="18" customFormat="1" ht="14.25">
      <c r="B13" s="16"/>
      <c r="C13" s="29"/>
      <c r="D13" s="29"/>
      <c r="E13" s="109" t="s">
        <v>47</v>
      </c>
      <c r="F13" s="79"/>
      <c r="G13" s="29"/>
      <c r="H13" s="29"/>
      <c r="I13" s="109" t="s">
        <v>123</v>
      </c>
      <c r="J13" s="37"/>
      <c r="K13" s="37"/>
    </row>
    <row r="14" spans="2:11" s="18" customFormat="1" ht="14.25">
      <c r="B14" s="16"/>
      <c r="C14" s="29" t="s">
        <v>79</v>
      </c>
      <c r="D14" s="29"/>
      <c r="E14" s="109" t="s">
        <v>61</v>
      </c>
      <c r="F14" s="29"/>
      <c r="G14" s="29" t="s">
        <v>79</v>
      </c>
      <c r="H14" s="29"/>
      <c r="I14" s="109" t="s">
        <v>61</v>
      </c>
      <c r="J14" s="37"/>
      <c r="K14" s="37"/>
    </row>
    <row r="15" spans="3:11" s="16" customFormat="1" ht="14.25">
      <c r="C15" s="16" t="s">
        <v>50</v>
      </c>
      <c r="D15" s="29"/>
      <c r="E15" s="109" t="s">
        <v>62</v>
      </c>
      <c r="F15" s="29"/>
      <c r="G15" s="16" t="s">
        <v>65</v>
      </c>
      <c r="H15" s="29"/>
      <c r="I15" s="109" t="s">
        <v>62</v>
      </c>
      <c r="J15" s="9"/>
      <c r="K15" s="9"/>
    </row>
    <row r="16" spans="3:11" s="16" customFormat="1" ht="14.25">
      <c r="C16" s="16" t="s">
        <v>62</v>
      </c>
      <c r="D16" s="29"/>
      <c r="E16" s="109" t="s">
        <v>63</v>
      </c>
      <c r="F16" s="29"/>
      <c r="G16" s="29" t="s">
        <v>62</v>
      </c>
      <c r="H16" s="29"/>
      <c r="I16" s="109" t="s">
        <v>63</v>
      </c>
      <c r="J16" s="9"/>
      <c r="K16" s="9"/>
    </row>
    <row r="17" spans="3:11" s="16" customFormat="1" ht="14.25">
      <c r="C17" s="29" t="s">
        <v>51</v>
      </c>
      <c r="D17" s="29"/>
      <c r="E17" s="109" t="s">
        <v>51</v>
      </c>
      <c r="F17" s="29"/>
      <c r="G17" s="29" t="s">
        <v>68</v>
      </c>
      <c r="H17" s="29"/>
      <c r="I17" s="109" t="s">
        <v>64</v>
      </c>
      <c r="J17" s="9"/>
      <c r="K17" s="9"/>
    </row>
    <row r="18" spans="2:11" s="16" customFormat="1" ht="14.25">
      <c r="B18" s="16" t="s">
        <v>3</v>
      </c>
      <c r="C18" s="8" t="s">
        <v>152</v>
      </c>
      <c r="D18" s="29"/>
      <c r="E18" s="110" t="s">
        <v>119</v>
      </c>
      <c r="F18" s="29"/>
      <c r="G18" s="8" t="s">
        <v>152</v>
      </c>
      <c r="H18" s="29"/>
      <c r="I18" s="110" t="s">
        <v>119</v>
      </c>
      <c r="J18" s="9"/>
      <c r="K18" s="9"/>
    </row>
    <row r="19" spans="3:11" s="16" customFormat="1" ht="7.5" customHeight="1">
      <c r="C19" s="30"/>
      <c r="D19" s="29"/>
      <c r="E19" s="111"/>
      <c r="F19" s="29"/>
      <c r="G19" s="30"/>
      <c r="H19" s="29"/>
      <c r="I19" s="111"/>
      <c r="J19" s="9"/>
      <c r="K19" s="9"/>
    </row>
    <row r="20" spans="3:11" s="16" customFormat="1" ht="8.25" customHeight="1">
      <c r="C20" s="8"/>
      <c r="D20" s="29"/>
      <c r="E20" s="110"/>
      <c r="F20" s="29"/>
      <c r="G20" s="8"/>
      <c r="H20" s="29"/>
      <c r="I20" s="110"/>
      <c r="J20" s="9"/>
      <c r="K20" s="9"/>
    </row>
    <row r="21" spans="2:11" s="18" customFormat="1" ht="14.25">
      <c r="B21" s="16"/>
      <c r="C21" s="29" t="s">
        <v>0</v>
      </c>
      <c r="D21" s="29"/>
      <c r="E21" s="109" t="s">
        <v>0</v>
      </c>
      <c r="F21" s="29"/>
      <c r="G21" s="29" t="s">
        <v>0</v>
      </c>
      <c r="H21" s="29"/>
      <c r="I21" s="109" t="s">
        <v>0</v>
      </c>
      <c r="J21" s="37"/>
      <c r="K21" s="37"/>
    </row>
    <row r="22" spans="4:9" ht="15">
      <c r="D22" s="29"/>
      <c r="E22" s="112"/>
      <c r="H22" s="29"/>
      <c r="I22" s="112"/>
    </row>
    <row r="23" spans="1:11" ht="15">
      <c r="A23" s="1" t="s">
        <v>1</v>
      </c>
      <c r="B23" s="2">
        <v>9</v>
      </c>
      <c r="C23" s="80">
        <v>64846</v>
      </c>
      <c r="D23" s="29"/>
      <c r="E23" s="113">
        <v>89036</v>
      </c>
      <c r="F23" s="80"/>
      <c r="G23" s="80">
        <v>315922</v>
      </c>
      <c r="H23" s="29"/>
      <c r="I23" s="113">
        <v>305605</v>
      </c>
      <c r="K23" s="64"/>
    </row>
    <row r="24" spans="3:11" ht="7.5" customHeight="1">
      <c r="C24" s="80"/>
      <c r="D24" s="29"/>
      <c r="E24" s="113" t="s">
        <v>47</v>
      </c>
      <c r="F24" s="80"/>
      <c r="G24" s="80"/>
      <c r="H24" s="29"/>
      <c r="I24" s="115"/>
      <c r="K24" s="64"/>
    </row>
    <row r="25" spans="1:11" ht="15">
      <c r="A25" s="1" t="s">
        <v>17</v>
      </c>
      <c r="C25" s="80">
        <v>-55359</v>
      </c>
      <c r="D25" s="29"/>
      <c r="E25" s="113">
        <v>-79974</v>
      </c>
      <c r="F25" s="80"/>
      <c r="G25" s="81">
        <v>-280182</v>
      </c>
      <c r="H25" s="29"/>
      <c r="I25" s="113">
        <v>-268533</v>
      </c>
      <c r="K25" s="64"/>
    </row>
    <row r="26" spans="3:11" ht="7.5" customHeight="1">
      <c r="C26" s="82"/>
      <c r="D26" s="29"/>
      <c r="E26" s="114"/>
      <c r="F26" s="80"/>
      <c r="G26" s="82"/>
      <c r="H26" s="29"/>
      <c r="I26" s="114"/>
      <c r="K26" s="64"/>
    </row>
    <row r="27" spans="3:11" ht="15">
      <c r="C27" s="80"/>
      <c r="D27" s="29"/>
      <c r="E27" s="115"/>
      <c r="F27" s="80"/>
      <c r="G27" s="80"/>
      <c r="H27" s="29"/>
      <c r="I27" s="115"/>
      <c r="K27" s="64"/>
    </row>
    <row r="28" spans="1:11" ht="15">
      <c r="A28" s="1" t="s">
        <v>2</v>
      </c>
      <c r="C28" s="80">
        <f>SUM(C23:C26)</f>
        <v>9487</v>
      </c>
      <c r="D28" s="29"/>
      <c r="E28" s="115">
        <f>SUM(E23:E26)</f>
        <v>9062</v>
      </c>
      <c r="F28" s="80"/>
      <c r="G28" s="80">
        <f>SUM(G23:G26)</f>
        <v>35740</v>
      </c>
      <c r="H28" s="29"/>
      <c r="I28" s="115">
        <f>SUM(I23:I26)</f>
        <v>37072</v>
      </c>
      <c r="K28" s="64"/>
    </row>
    <row r="29" spans="3:11" ht="7.5" customHeight="1">
      <c r="C29" s="80"/>
      <c r="D29" s="29"/>
      <c r="E29" s="115"/>
      <c r="F29" s="80"/>
      <c r="G29" s="80"/>
      <c r="H29" s="29"/>
      <c r="I29" s="115"/>
      <c r="K29" s="64"/>
    </row>
    <row r="30" spans="1:11" ht="15">
      <c r="A30" s="1" t="s">
        <v>19</v>
      </c>
      <c r="C30" s="80">
        <v>937</v>
      </c>
      <c r="D30" s="29"/>
      <c r="E30" s="115">
        <v>458</v>
      </c>
      <c r="F30" s="80"/>
      <c r="G30" s="80">
        <f>2267-36</f>
        <v>2231</v>
      </c>
      <c r="H30" s="29"/>
      <c r="I30" s="113">
        <v>1819</v>
      </c>
      <c r="K30" s="64"/>
    </row>
    <row r="31" spans="3:11" ht="7.5" customHeight="1">
      <c r="C31" s="80"/>
      <c r="D31" s="29"/>
      <c r="E31" s="115" t="s">
        <v>47</v>
      </c>
      <c r="F31" s="80"/>
      <c r="G31" s="80"/>
      <c r="H31" s="29"/>
      <c r="I31" s="115"/>
      <c r="K31" s="64"/>
    </row>
    <row r="32" spans="1:11" ht="15">
      <c r="A32" s="1" t="s">
        <v>44</v>
      </c>
      <c r="C32" s="80">
        <v>-2010</v>
      </c>
      <c r="D32" s="29"/>
      <c r="E32" s="115">
        <v>-1927</v>
      </c>
      <c r="F32" s="81"/>
      <c r="G32" s="81">
        <v>-8325</v>
      </c>
      <c r="H32" s="29"/>
      <c r="I32" s="113">
        <f>-8213+683</f>
        <v>-7530</v>
      </c>
      <c r="K32" s="64"/>
    </row>
    <row r="33" spans="1:11" ht="7.5" customHeight="1">
      <c r="A33" s="1" t="s">
        <v>47</v>
      </c>
      <c r="C33" s="80"/>
      <c r="D33" s="29"/>
      <c r="E33" s="115" t="s">
        <v>47</v>
      </c>
      <c r="F33" s="80"/>
      <c r="G33" s="80"/>
      <c r="H33" s="29"/>
      <c r="I33" s="115"/>
      <c r="K33" s="64"/>
    </row>
    <row r="34" spans="1:11" ht="15">
      <c r="A34" s="1" t="s">
        <v>20</v>
      </c>
      <c r="C34" s="80">
        <v>-889</v>
      </c>
      <c r="D34" s="29"/>
      <c r="E34" s="115">
        <v>-1599</v>
      </c>
      <c r="F34" s="80"/>
      <c r="G34" s="80">
        <v>-3139</v>
      </c>
      <c r="H34" s="29"/>
      <c r="I34" s="117">
        <v>-3183</v>
      </c>
      <c r="K34" s="64"/>
    </row>
    <row r="35" spans="3:11" ht="7.5" customHeight="1">
      <c r="C35" s="1"/>
      <c r="D35" s="29"/>
      <c r="E35" s="121"/>
      <c r="F35" s="1"/>
      <c r="G35" s="1"/>
      <c r="H35" s="29"/>
      <c r="I35" s="121"/>
      <c r="K35" s="64"/>
    </row>
    <row r="36" spans="1:11" ht="15" customHeight="1">
      <c r="A36" s="1" t="s">
        <v>151</v>
      </c>
      <c r="C36" s="82">
        <v>0</v>
      </c>
      <c r="D36" s="29"/>
      <c r="E36" s="114">
        <v>0</v>
      </c>
      <c r="F36" s="80"/>
      <c r="G36" s="82">
        <v>0</v>
      </c>
      <c r="H36" s="29"/>
      <c r="I36" s="114">
        <v>-1</v>
      </c>
      <c r="K36" s="64"/>
    </row>
    <row r="37" spans="3:11" ht="8.25" customHeight="1">
      <c r="C37" s="80"/>
      <c r="D37" s="29"/>
      <c r="E37" s="115"/>
      <c r="F37" s="80"/>
      <c r="G37" s="80"/>
      <c r="H37" s="29"/>
      <c r="I37" s="115"/>
      <c r="K37" s="64"/>
    </row>
    <row r="38" spans="1:11" ht="17.25" customHeight="1">
      <c r="A38" s="1" t="s">
        <v>18</v>
      </c>
      <c r="B38" s="2">
        <v>9</v>
      </c>
      <c r="C38" s="80">
        <f>SUM(C28:C36)</f>
        <v>7525</v>
      </c>
      <c r="D38" s="29"/>
      <c r="E38" s="115">
        <f>SUM(E28:E36)</f>
        <v>5994</v>
      </c>
      <c r="F38" s="80"/>
      <c r="G38" s="80">
        <f>SUM(G28:G36)</f>
        <v>26507</v>
      </c>
      <c r="H38" s="29"/>
      <c r="I38" s="115">
        <f>SUM(I28:I36)</f>
        <v>28177</v>
      </c>
      <c r="K38" s="64"/>
    </row>
    <row r="39" spans="3:11" ht="7.5" customHeight="1">
      <c r="C39" s="80"/>
      <c r="D39" s="29"/>
      <c r="E39" s="115"/>
      <c r="F39" s="80"/>
      <c r="G39" s="80"/>
      <c r="H39" s="29"/>
      <c r="I39" s="115"/>
      <c r="K39" s="64"/>
    </row>
    <row r="40" spans="1:11" ht="15">
      <c r="A40" s="1" t="s">
        <v>26</v>
      </c>
      <c r="B40" s="2">
        <v>20</v>
      </c>
      <c r="C40" s="80">
        <v>-2472</v>
      </c>
      <c r="D40" s="29"/>
      <c r="E40" s="113">
        <v>-795</v>
      </c>
      <c r="F40" s="80"/>
      <c r="G40" s="81">
        <v>-8359</v>
      </c>
      <c r="H40" s="29"/>
      <c r="I40" s="117">
        <v>-7458</v>
      </c>
      <c r="K40" s="64"/>
    </row>
    <row r="41" spans="3:11" ht="7.5" customHeight="1">
      <c r="C41" s="82"/>
      <c r="D41" s="29"/>
      <c r="E41" s="114"/>
      <c r="F41" s="80"/>
      <c r="G41" s="82"/>
      <c r="H41" s="29"/>
      <c r="I41" s="114"/>
      <c r="K41" s="64"/>
    </row>
    <row r="42" spans="3:11" ht="7.5" customHeight="1">
      <c r="C42" s="80"/>
      <c r="D42" s="29"/>
      <c r="E42" s="115"/>
      <c r="F42" s="80"/>
      <c r="G42" s="80"/>
      <c r="H42" s="29"/>
      <c r="I42" s="115"/>
      <c r="K42" s="64"/>
    </row>
    <row r="43" spans="1:11" ht="15.75" thickBot="1">
      <c r="A43" s="1" t="s">
        <v>111</v>
      </c>
      <c r="C43" s="84">
        <f>SUM(C38:C40)</f>
        <v>5053</v>
      </c>
      <c r="D43" s="29"/>
      <c r="E43" s="159">
        <f>SUM(E38:E40)</f>
        <v>5199</v>
      </c>
      <c r="F43" s="80"/>
      <c r="G43" s="84">
        <f>SUM(G38:G40)</f>
        <v>18148</v>
      </c>
      <c r="H43" s="29"/>
      <c r="I43" s="159">
        <f>SUM(I38:I40)</f>
        <v>20719</v>
      </c>
      <c r="K43" s="64"/>
    </row>
    <row r="44" spans="3:11" ht="17.25" customHeight="1">
      <c r="C44" s="80"/>
      <c r="D44" s="29"/>
      <c r="E44" s="115"/>
      <c r="F44" s="80"/>
      <c r="G44" s="80"/>
      <c r="H44" s="29"/>
      <c r="I44" s="115"/>
      <c r="K44" s="64"/>
    </row>
    <row r="45" spans="1:11" ht="17.25" customHeight="1">
      <c r="A45" s="1" t="s">
        <v>148</v>
      </c>
      <c r="C45" s="80"/>
      <c r="D45" s="29"/>
      <c r="E45" s="115"/>
      <c r="F45" s="80"/>
      <c r="G45" s="80"/>
      <c r="H45" s="29"/>
      <c r="I45" s="115"/>
      <c r="K45" s="64"/>
    </row>
    <row r="46" spans="1:11" ht="17.25" customHeight="1">
      <c r="A46" s="1" t="s">
        <v>149</v>
      </c>
      <c r="C46" s="80">
        <f aca="true" t="shared" si="0" ref="C46:H46">+C43-C47</f>
        <v>4992</v>
      </c>
      <c r="D46" s="29"/>
      <c r="E46" s="115">
        <f t="shared" si="0"/>
        <v>5235</v>
      </c>
      <c r="F46" s="80"/>
      <c r="G46" s="80">
        <f t="shared" si="0"/>
        <v>18014</v>
      </c>
      <c r="H46" s="29"/>
      <c r="I46" s="115">
        <f>+I43-I47</f>
        <v>20596.59</v>
      </c>
      <c r="K46" s="64"/>
    </row>
    <row r="47" spans="1:11" ht="15">
      <c r="A47" s="1" t="s">
        <v>150</v>
      </c>
      <c r="C47" s="80">
        <v>61</v>
      </c>
      <c r="D47" s="29"/>
      <c r="E47" s="113">
        <v>-36</v>
      </c>
      <c r="F47" s="80"/>
      <c r="G47" s="80">
        <v>134</v>
      </c>
      <c r="H47" s="29"/>
      <c r="I47" s="115">
        <v>122.41</v>
      </c>
      <c r="K47" s="64"/>
    </row>
    <row r="48" spans="3:11" ht="7.5" customHeight="1">
      <c r="C48" s="80"/>
      <c r="D48" s="29"/>
      <c r="E48" s="115"/>
      <c r="F48" s="80"/>
      <c r="G48" s="80"/>
      <c r="H48" s="29"/>
      <c r="I48" s="115"/>
      <c r="K48" s="64"/>
    </row>
    <row r="49" spans="3:11" ht="8.25" customHeight="1">
      <c r="C49" s="83"/>
      <c r="D49" s="29"/>
      <c r="E49" s="116"/>
      <c r="F49" s="80"/>
      <c r="G49" s="83"/>
      <c r="H49" s="29"/>
      <c r="I49" s="116"/>
      <c r="K49" s="64"/>
    </row>
    <row r="50" spans="3:11" ht="15">
      <c r="C50" s="81">
        <f>SUM(C46:C47)</f>
        <v>5053</v>
      </c>
      <c r="D50" s="29"/>
      <c r="E50" s="117">
        <f>SUM(E46:E47)</f>
        <v>5199</v>
      </c>
      <c r="F50" s="80"/>
      <c r="G50" s="81">
        <f>SUM(G46:G47)</f>
        <v>18148</v>
      </c>
      <c r="H50" s="29"/>
      <c r="I50" s="117">
        <f>SUM(I46:I47)</f>
        <v>20719</v>
      </c>
      <c r="K50" s="64"/>
    </row>
    <row r="51" spans="3:11" ht="7.5" customHeight="1" thickBot="1">
      <c r="C51" s="84"/>
      <c r="D51" s="29"/>
      <c r="E51" s="118"/>
      <c r="F51" s="80"/>
      <c r="G51" s="84"/>
      <c r="H51" s="29"/>
      <c r="I51" s="118"/>
      <c r="K51" s="64"/>
    </row>
    <row r="52" spans="3:11" ht="15">
      <c r="C52" s="81"/>
      <c r="D52" s="29"/>
      <c r="E52" s="119"/>
      <c r="F52" s="80"/>
      <c r="G52" s="81"/>
      <c r="H52" s="29"/>
      <c r="I52" s="119"/>
      <c r="K52" s="64"/>
    </row>
    <row r="53" spans="1:11" ht="15">
      <c r="A53" s="1" t="s">
        <v>74</v>
      </c>
      <c r="B53" s="160">
        <v>27</v>
      </c>
      <c r="C53" s="85">
        <v>3.94</v>
      </c>
      <c r="D53" s="29"/>
      <c r="E53" s="169">
        <v>4.13</v>
      </c>
      <c r="F53" s="80"/>
      <c r="G53" s="85">
        <v>14.21</v>
      </c>
      <c r="H53" s="29"/>
      <c r="I53" s="169">
        <v>16.25</v>
      </c>
      <c r="K53" s="64"/>
    </row>
    <row r="54" spans="2:11" ht="7.5" customHeight="1" thickBot="1">
      <c r="B54" s="160"/>
      <c r="C54" s="168"/>
      <c r="D54" s="29"/>
      <c r="E54" s="118"/>
      <c r="F54" s="80"/>
      <c r="G54" s="168"/>
      <c r="H54" s="29"/>
      <c r="I54" s="118"/>
      <c r="K54" s="64"/>
    </row>
    <row r="55" spans="2:11" ht="15">
      <c r="B55" s="160"/>
      <c r="C55" s="85"/>
      <c r="D55" s="29"/>
      <c r="E55" s="170"/>
      <c r="F55" s="85"/>
      <c r="G55" s="85"/>
      <c r="H55" s="29"/>
      <c r="I55" s="170"/>
      <c r="K55" s="64"/>
    </row>
    <row r="56" spans="1:11" ht="15">
      <c r="A56" s="1" t="s">
        <v>75</v>
      </c>
      <c r="B56" s="160">
        <v>27</v>
      </c>
      <c r="C56" s="85">
        <v>3.94</v>
      </c>
      <c r="D56" s="29"/>
      <c r="E56" s="169">
        <v>4.13</v>
      </c>
      <c r="F56" s="85"/>
      <c r="G56" s="85">
        <v>14.21</v>
      </c>
      <c r="H56" s="29"/>
      <c r="I56" s="169">
        <v>16.25</v>
      </c>
      <c r="K56" s="64"/>
    </row>
    <row r="57" spans="3:11" ht="7.5" customHeight="1" thickBot="1">
      <c r="C57" s="86" t="s">
        <v>47</v>
      </c>
      <c r="D57" s="29"/>
      <c r="E57" s="120" t="s">
        <v>47</v>
      </c>
      <c r="F57" s="87"/>
      <c r="G57" s="86" t="s">
        <v>47</v>
      </c>
      <c r="H57" s="29"/>
      <c r="I57" s="120" t="s">
        <v>47</v>
      </c>
      <c r="K57" s="64"/>
    </row>
    <row r="58" spans="3:11" ht="15">
      <c r="C58" s="75"/>
      <c r="D58" s="29"/>
      <c r="F58" s="75"/>
      <c r="G58" s="75"/>
      <c r="H58" s="75"/>
      <c r="K58" s="64"/>
    </row>
    <row r="59" spans="1:9" ht="27.75" customHeight="1">
      <c r="A59" s="172" t="s">
        <v>107</v>
      </c>
      <c r="B59" s="172"/>
      <c r="C59" s="172"/>
      <c r="D59" s="172"/>
      <c r="E59" s="172"/>
      <c r="F59" s="172"/>
      <c r="G59" s="172"/>
      <c r="H59" s="172"/>
      <c r="I59" s="172"/>
    </row>
    <row r="60" spans="1:9" ht="1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5">
      <c r="A61" s="1" t="s">
        <v>122</v>
      </c>
      <c r="B61" s="28"/>
      <c r="C61" s="28"/>
      <c r="D61" s="28"/>
      <c r="E61" s="28"/>
      <c r="F61" s="28"/>
      <c r="G61" s="28"/>
      <c r="H61" s="28"/>
      <c r="I61" s="2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5">
      <c r="A67" s="28"/>
      <c r="B67" s="28"/>
      <c r="C67" s="28"/>
      <c r="D67" s="28"/>
      <c r="E67" s="28"/>
      <c r="F67" s="28"/>
      <c r="G67" s="28"/>
      <c r="H67" s="28"/>
      <c r="I67" s="28"/>
    </row>
    <row r="68" spans="2:9" ht="15">
      <c r="B68" s="28"/>
      <c r="C68" s="28"/>
      <c r="D68" s="28"/>
      <c r="E68" s="28"/>
      <c r="F68" s="28"/>
      <c r="G68" s="28"/>
      <c r="H68" s="28"/>
      <c r="I68" s="28"/>
    </row>
    <row r="69" spans="1:9" ht="6.75" customHeight="1">
      <c r="A69" s="50"/>
      <c r="B69" s="51"/>
      <c r="C69" s="78"/>
      <c r="D69" s="78"/>
      <c r="E69" s="78"/>
      <c r="F69" s="78"/>
      <c r="G69" s="78"/>
      <c r="H69" s="78"/>
      <c r="I69" s="78"/>
    </row>
    <row r="70" spans="1:9" ht="15">
      <c r="A70" s="49" t="s">
        <v>154</v>
      </c>
      <c r="B70" s="20"/>
      <c r="C70" s="20"/>
      <c r="D70" s="20"/>
      <c r="E70" s="20"/>
      <c r="F70" s="20"/>
      <c r="G70" s="20"/>
      <c r="H70" s="20"/>
      <c r="I70" s="48" t="s">
        <v>129</v>
      </c>
    </row>
    <row r="84" spans="3:9" ht="15">
      <c r="C84" s="88"/>
      <c r="E84" s="88"/>
      <c r="G84" s="88"/>
      <c r="I84" s="88"/>
    </row>
    <row r="89" spans="3:9" ht="15">
      <c r="C89" s="89"/>
      <c r="E89" s="89"/>
      <c r="G89" s="89"/>
      <c r="I89" s="89"/>
    </row>
    <row r="92" spans="3:9" ht="15">
      <c r="C92" s="89"/>
      <c r="E92" s="89"/>
      <c r="G92" s="89"/>
      <c r="I92" s="89"/>
    </row>
  </sheetData>
  <mergeCells count="8">
    <mergeCell ref="A59:I59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="80" zoomScaleNormal="80" workbookViewId="0" topLeftCell="A31">
      <selection activeCell="A90" sqref="A90:G91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75" t="str">
        <f>'IS'!A1</f>
        <v>PRINSIPTEK CORPORATION BERHAD </v>
      </c>
      <c r="B1" s="175"/>
      <c r="C1" s="175"/>
      <c r="D1" s="175"/>
      <c r="E1" s="175"/>
      <c r="F1" s="175"/>
      <c r="G1" s="175"/>
    </row>
    <row r="2" spans="1:7" ht="15">
      <c r="A2" s="175" t="str">
        <f>'IS'!A2</f>
        <v>(Company No. 595000-H)</v>
      </c>
      <c r="B2" s="175"/>
      <c r="C2" s="175"/>
      <c r="D2" s="175"/>
      <c r="E2" s="175"/>
      <c r="F2" s="175"/>
      <c r="G2" s="175"/>
    </row>
    <row r="3" spans="1:7" ht="15" customHeight="1">
      <c r="A3" s="175" t="str">
        <f>'IS'!A3</f>
        <v>(Incorporated in Malaysia)</v>
      </c>
      <c r="B3" s="175"/>
      <c r="C3" s="175"/>
      <c r="D3" s="175"/>
      <c r="E3" s="175"/>
      <c r="F3" s="175"/>
      <c r="G3" s="175"/>
    </row>
    <row r="4" spans="1:7" ht="8.25" customHeight="1">
      <c r="A4" s="30"/>
      <c r="B4" s="30"/>
      <c r="C4" s="30"/>
      <c r="D4" s="30"/>
      <c r="E4" s="30"/>
      <c r="F4" s="30"/>
      <c r="G4" s="30"/>
    </row>
    <row r="5" spans="1:7" s="23" customFormat="1" ht="4.5" customHeight="1" thickBot="1">
      <c r="A5" s="34"/>
      <c r="B5" s="34"/>
      <c r="C5" s="34"/>
      <c r="D5" s="34"/>
      <c r="E5" s="34"/>
      <c r="F5" s="34"/>
      <c r="G5" s="34"/>
    </row>
    <row r="6" spans="1:7" ht="15">
      <c r="A6" s="178" t="s">
        <v>45</v>
      </c>
      <c r="B6" s="178"/>
      <c r="C6" s="178"/>
      <c r="D6" s="178"/>
      <c r="E6" s="178"/>
      <c r="F6" s="178"/>
      <c r="G6" s="178"/>
    </row>
    <row r="7" spans="1:7" ht="15.75" thickBot="1">
      <c r="A7" s="174" t="str">
        <f>'IS'!A7</f>
        <v>FOR THE FOURTH FINANCIAL QUARTER ENDED 31 DECEMBER  2006</v>
      </c>
      <c r="B7" s="174"/>
      <c r="C7" s="174"/>
      <c r="D7" s="174"/>
      <c r="E7" s="174"/>
      <c r="F7" s="174"/>
      <c r="G7" s="174"/>
    </row>
    <row r="8" spans="1:7" s="23" customFormat="1" ht="4.5" customHeight="1">
      <c r="A8" s="54"/>
      <c r="B8" s="54"/>
      <c r="C8" s="54"/>
      <c r="D8" s="54"/>
      <c r="E8" s="54"/>
      <c r="F8" s="54"/>
      <c r="G8" s="54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28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122" t="s">
        <v>123</v>
      </c>
    </row>
    <row r="13" spans="1:7" ht="15">
      <c r="A13" s="18"/>
      <c r="E13" s="16" t="s">
        <v>79</v>
      </c>
      <c r="G13" s="109" t="s">
        <v>141</v>
      </c>
    </row>
    <row r="14" spans="1:7" ht="15">
      <c r="A14" s="18"/>
      <c r="E14" s="34" t="s">
        <v>141</v>
      </c>
      <c r="G14" s="109" t="s">
        <v>128</v>
      </c>
    </row>
    <row r="15" spans="5:11" s="16" customFormat="1" ht="15">
      <c r="E15" s="29" t="s">
        <v>66</v>
      </c>
      <c r="F15" s="29"/>
      <c r="G15" s="109" t="s">
        <v>67</v>
      </c>
      <c r="I15" s="1"/>
      <c r="J15" s="1"/>
      <c r="K15" s="1"/>
    </row>
    <row r="16" spans="3:11" s="16" customFormat="1" ht="15">
      <c r="C16" s="16" t="s">
        <v>3</v>
      </c>
      <c r="E16" s="8" t="str">
        <f>'IS'!C18</f>
        <v>31.12.2006</v>
      </c>
      <c r="F16" s="29"/>
      <c r="G16" s="110" t="s">
        <v>119</v>
      </c>
      <c r="I16" s="1"/>
      <c r="J16" s="1"/>
      <c r="K16" s="1"/>
    </row>
    <row r="17" spans="3:11" s="16" customFormat="1" ht="6.75" customHeight="1">
      <c r="C17" s="67"/>
      <c r="E17" s="30"/>
      <c r="F17" s="29"/>
      <c r="G17" s="111"/>
      <c r="I17" s="1"/>
      <c r="J17" s="1"/>
      <c r="K17" s="1"/>
    </row>
    <row r="18" spans="5:11" s="16" customFormat="1" ht="7.5" customHeight="1">
      <c r="E18" s="8"/>
      <c r="F18" s="29"/>
      <c r="G18" s="110"/>
      <c r="I18" s="1"/>
      <c r="J18" s="1"/>
      <c r="K18" s="1"/>
    </row>
    <row r="19" spans="3:13" s="18" customFormat="1" ht="15">
      <c r="C19" s="31"/>
      <c r="D19" s="31"/>
      <c r="E19" s="29" t="s">
        <v>0</v>
      </c>
      <c r="F19" s="29"/>
      <c r="G19" s="109" t="s">
        <v>0</v>
      </c>
      <c r="H19" s="16"/>
      <c r="I19" s="1"/>
      <c r="J19" s="1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09"/>
      <c r="H20" s="16"/>
      <c r="I20" s="1"/>
      <c r="J20" s="1"/>
      <c r="K20" s="1"/>
      <c r="L20" s="16"/>
      <c r="M20" s="16"/>
    </row>
    <row r="21" spans="1:13" ht="15">
      <c r="A21" s="1" t="s">
        <v>53</v>
      </c>
      <c r="G21" s="123"/>
      <c r="H21" s="16"/>
      <c r="L21" s="16"/>
      <c r="M21" s="16"/>
    </row>
    <row r="22" spans="2:13" ht="15">
      <c r="B22" s="1" t="s">
        <v>24</v>
      </c>
      <c r="E22" s="21">
        <v>11184</v>
      </c>
      <c r="F22" s="21"/>
      <c r="G22" s="124">
        <v>7904</v>
      </c>
      <c r="H22" s="16"/>
      <c r="L22" s="16"/>
      <c r="M22" s="16"/>
    </row>
    <row r="23" spans="2:13" ht="15">
      <c r="B23" s="1" t="s">
        <v>77</v>
      </c>
      <c r="E23" s="21">
        <v>36589</v>
      </c>
      <c r="F23" s="21"/>
      <c r="G23" s="124">
        <v>22773</v>
      </c>
      <c r="H23" s="16"/>
      <c r="L23" s="16"/>
      <c r="M23" s="16"/>
    </row>
    <row r="24" spans="2:13" ht="15">
      <c r="B24" s="1" t="s">
        <v>46</v>
      </c>
      <c r="E24" s="21">
        <v>0</v>
      </c>
      <c r="F24" s="21"/>
      <c r="G24" s="124">
        <v>4</v>
      </c>
      <c r="H24" s="16"/>
      <c r="L24" s="16"/>
      <c r="M24" s="16"/>
    </row>
    <row r="25" spans="2:13" ht="15">
      <c r="B25" s="1" t="s">
        <v>93</v>
      </c>
      <c r="C25" s="2">
        <v>21</v>
      </c>
      <c r="E25" s="21">
        <v>5010.8</v>
      </c>
      <c r="F25" s="21"/>
      <c r="G25" s="124">
        <v>5011</v>
      </c>
      <c r="H25" s="16"/>
      <c r="L25" s="16"/>
      <c r="M25" s="16"/>
    </row>
    <row r="26" spans="2:13" ht="15">
      <c r="B26" s="1" t="s">
        <v>56</v>
      </c>
      <c r="E26" s="21">
        <v>49854</v>
      </c>
      <c r="F26" s="21"/>
      <c r="G26" s="124">
        <v>47174</v>
      </c>
      <c r="H26" s="16"/>
      <c r="L26" s="16"/>
      <c r="M26" s="16"/>
    </row>
    <row r="27" spans="5:13" ht="7.5" customHeight="1">
      <c r="E27" s="21"/>
      <c r="F27" s="21"/>
      <c r="G27" s="124"/>
      <c r="H27" s="16"/>
      <c r="L27" s="16"/>
      <c r="M27" s="16"/>
    </row>
    <row r="28" spans="5:13" ht="9" customHeight="1">
      <c r="E28" s="25"/>
      <c r="F28" s="21"/>
      <c r="G28" s="125"/>
      <c r="H28" s="16"/>
      <c r="L28" s="16"/>
      <c r="M28" s="16"/>
    </row>
    <row r="29" spans="2:13" ht="15">
      <c r="B29" s="1" t="s">
        <v>72</v>
      </c>
      <c r="E29" s="22">
        <f>SUM(E22:E26)</f>
        <v>102637.8</v>
      </c>
      <c r="F29" s="22">
        <f>SUM(F22:F26)</f>
        <v>0</v>
      </c>
      <c r="G29" s="126">
        <f>SUM(G22:G26)</f>
        <v>82866</v>
      </c>
      <c r="H29" s="16"/>
      <c r="L29" s="16"/>
      <c r="M29" s="16"/>
    </row>
    <row r="30" spans="5:13" ht="8.25" customHeight="1">
      <c r="E30" s="24"/>
      <c r="F30" s="21"/>
      <c r="G30" s="127"/>
      <c r="H30" s="16"/>
      <c r="L30" s="16"/>
      <c r="M30" s="16"/>
    </row>
    <row r="31" spans="5:13" ht="11.25" customHeight="1">
      <c r="E31" s="22"/>
      <c r="F31" s="21"/>
      <c r="G31" s="126"/>
      <c r="H31" s="16"/>
      <c r="L31" s="16"/>
      <c r="M31" s="16"/>
    </row>
    <row r="32" spans="1:13" ht="15">
      <c r="A32" s="1" t="s">
        <v>4</v>
      </c>
      <c r="E32" s="21"/>
      <c r="F32" s="21"/>
      <c r="G32" s="124"/>
      <c r="H32" s="16"/>
      <c r="L32" s="16"/>
      <c r="M32" s="16"/>
    </row>
    <row r="33" spans="2:13" ht="15">
      <c r="B33" s="1" t="s">
        <v>5</v>
      </c>
      <c r="E33" s="92">
        <v>17.08</v>
      </c>
      <c r="F33" s="21"/>
      <c r="G33" s="124">
        <v>12</v>
      </c>
      <c r="H33" s="16"/>
      <c r="L33" s="16"/>
      <c r="M33" s="16"/>
    </row>
    <row r="34" spans="2:13" ht="15">
      <c r="B34" s="1" t="s">
        <v>71</v>
      </c>
      <c r="E34" s="92">
        <v>102296</v>
      </c>
      <c r="F34" s="21"/>
      <c r="G34" s="124">
        <v>116654</v>
      </c>
      <c r="H34" s="16"/>
      <c r="L34" s="16"/>
      <c r="M34" s="16"/>
    </row>
    <row r="35" spans="2:13" ht="15">
      <c r="B35" s="1" t="s">
        <v>99</v>
      </c>
      <c r="E35" s="92">
        <v>21313</v>
      </c>
      <c r="F35" s="21"/>
      <c r="G35" s="124">
        <v>23010</v>
      </c>
      <c r="H35" s="16"/>
      <c r="L35" s="16"/>
      <c r="M35" s="16"/>
    </row>
    <row r="36" spans="2:13" ht="15">
      <c r="B36" s="1" t="s">
        <v>54</v>
      </c>
      <c r="E36" s="92">
        <v>202283</v>
      </c>
      <c r="F36" s="21"/>
      <c r="G36" s="124">
        <f>156297+13893+7+852</f>
        <v>171049</v>
      </c>
      <c r="H36" s="16"/>
      <c r="J36" s="76"/>
      <c r="L36" s="16"/>
      <c r="M36" s="16"/>
    </row>
    <row r="37" spans="2:13" ht="15">
      <c r="B37" s="1" t="s">
        <v>124</v>
      </c>
      <c r="E37" s="92">
        <v>172</v>
      </c>
      <c r="F37" s="21"/>
      <c r="G37" s="124">
        <v>0</v>
      </c>
      <c r="H37" s="16"/>
      <c r="J37" s="76"/>
      <c r="L37" s="16"/>
      <c r="M37" s="16"/>
    </row>
    <row r="38" spans="2:13" ht="15">
      <c r="B38" s="1" t="s">
        <v>163</v>
      </c>
      <c r="E38" s="92">
        <v>53147.155</v>
      </c>
      <c r="F38" s="21"/>
      <c r="G38" s="124">
        <v>37585</v>
      </c>
      <c r="H38" s="16"/>
      <c r="L38" s="16"/>
      <c r="M38" s="16"/>
    </row>
    <row r="39" spans="2:13" ht="17.25" customHeight="1">
      <c r="B39" s="1" t="s">
        <v>6</v>
      </c>
      <c r="E39" s="92">
        <v>3453</v>
      </c>
      <c r="F39" s="56"/>
      <c r="G39" s="124">
        <f>519+1287</f>
        <v>1806</v>
      </c>
      <c r="H39" s="16"/>
      <c r="L39" s="16"/>
      <c r="M39" s="16"/>
    </row>
    <row r="40" spans="5:13" ht="7.5" customHeight="1">
      <c r="E40" s="95"/>
      <c r="F40" s="56"/>
      <c r="G40" s="125"/>
      <c r="H40" s="16"/>
      <c r="L40" s="16"/>
      <c r="M40" s="16"/>
    </row>
    <row r="41" spans="2:13" ht="15">
      <c r="B41" s="1" t="s">
        <v>7</v>
      </c>
      <c r="E41" s="93">
        <f>SUM(E33:E40)</f>
        <v>382681.235</v>
      </c>
      <c r="F41" s="22">
        <f>SUM(F33:F40)</f>
        <v>0</v>
      </c>
      <c r="G41" s="126">
        <f>SUM(G33:G40)</f>
        <v>350116</v>
      </c>
      <c r="H41" s="22"/>
      <c r="I41" s="76"/>
      <c r="L41" s="16"/>
      <c r="M41" s="16"/>
    </row>
    <row r="42" spans="5:13" ht="7.5" customHeight="1">
      <c r="E42" s="94"/>
      <c r="F42" s="56"/>
      <c r="G42" s="128"/>
      <c r="H42" s="16"/>
      <c r="L42" s="16"/>
      <c r="M42" s="16"/>
    </row>
    <row r="43" spans="5:13" ht="11.25" customHeight="1">
      <c r="E43" s="92"/>
      <c r="F43" s="56"/>
      <c r="G43" s="124"/>
      <c r="H43" s="16"/>
      <c r="L43" s="16"/>
      <c r="M43" s="16"/>
    </row>
    <row r="44" spans="1:13" ht="15">
      <c r="A44" s="1" t="s">
        <v>8</v>
      </c>
      <c r="E44" s="92"/>
      <c r="F44" s="21"/>
      <c r="G44" s="124"/>
      <c r="H44" s="16"/>
      <c r="L44" s="16"/>
      <c r="M44" s="16"/>
    </row>
    <row r="45" spans="2:13" ht="15">
      <c r="B45" s="1" t="s">
        <v>48</v>
      </c>
      <c r="E45" s="92">
        <v>62490</v>
      </c>
      <c r="F45" s="21"/>
      <c r="G45" s="124">
        <v>47407</v>
      </c>
      <c r="H45" s="16"/>
      <c r="L45" s="16"/>
      <c r="M45" s="16"/>
    </row>
    <row r="46" spans="2:13" ht="15">
      <c r="B46" s="1" t="s">
        <v>55</v>
      </c>
      <c r="E46" s="92">
        <v>106619</v>
      </c>
      <c r="F46" s="21"/>
      <c r="G46" s="124">
        <f>99648-1329</f>
        <v>98319</v>
      </c>
      <c r="H46" s="16"/>
      <c r="L46" s="16"/>
      <c r="M46" s="16"/>
    </row>
    <row r="47" spans="2:13" ht="15">
      <c r="B47" s="23" t="s">
        <v>140</v>
      </c>
      <c r="C47" s="160"/>
      <c r="D47" s="160"/>
      <c r="E47" s="92">
        <f>241-19-5</f>
        <v>217</v>
      </c>
      <c r="F47" s="92"/>
      <c r="G47" s="124">
        <v>1329</v>
      </c>
      <c r="H47" s="16"/>
      <c r="L47" s="16"/>
      <c r="M47" s="16"/>
    </row>
    <row r="48" spans="2:13" ht="15">
      <c r="B48" s="1" t="s">
        <v>162</v>
      </c>
      <c r="E48" s="92">
        <v>1358</v>
      </c>
      <c r="F48" s="21"/>
      <c r="G48" s="124">
        <v>2794</v>
      </c>
      <c r="H48" s="16"/>
      <c r="L48" s="16"/>
      <c r="M48" s="16"/>
    </row>
    <row r="49" spans="2:13" ht="15">
      <c r="B49" s="1" t="s">
        <v>90</v>
      </c>
      <c r="C49" s="2">
        <v>24</v>
      </c>
      <c r="E49" s="92">
        <v>31957</v>
      </c>
      <c r="F49" s="21"/>
      <c r="G49" s="124">
        <v>58</v>
      </c>
      <c r="H49" s="16"/>
      <c r="L49" s="16"/>
      <c r="M49" s="16"/>
    </row>
    <row r="50" spans="2:13" ht="15">
      <c r="B50" s="1" t="s">
        <v>25</v>
      </c>
      <c r="C50" s="2">
        <v>24</v>
      </c>
      <c r="E50" s="21">
        <v>80381</v>
      </c>
      <c r="F50" s="21"/>
      <c r="G50" s="124">
        <v>96187</v>
      </c>
      <c r="H50" s="90"/>
      <c r="L50" s="16"/>
      <c r="M50" s="16"/>
    </row>
    <row r="51" spans="5:13" ht="7.5" customHeight="1">
      <c r="E51" s="21" t="s">
        <v>47</v>
      </c>
      <c r="F51" s="56"/>
      <c r="G51" s="123"/>
      <c r="H51" s="16"/>
      <c r="L51" s="16"/>
      <c r="M51" s="16"/>
    </row>
    <row r="52" spans="5:13" ht="7.5" customHeight="1">
      <c r="E52" s="57"/>
      <c r="F52" s="56"/>
      <c r="G52" s="129" t="s">
        <v>47</v>
      </c>
      <c r="H52" s="16"/>
      <c r="L52" s="16"/>
      <c r="M52" s="16"/>
    </row>
    <row r="53" spans="2:13" ht="15">
      <c r="B53" s="1" t="s">
        <v>9</v>
      </c>
      <c r="E53" s="22">
        <f>SUM(E45:E52)</f>
        <v>283022</v>
      </c>
      <c r="F53" s="22">
        <f>SUM(F45:F52)</f>
        <v>0</v>
      </c>
      <c r="G53" s="126">
        <f>SUM(G45:G52)</f>
        <v>246094</v>
      </c>
      <c r="H53" s="16"/>
      <c r="L53" s="16"/>
      <c r="M53" s="16"/>
    </row>
    <row r="54" spans="5:13" ht="7.5" customHeight="1">
      <c r="E54" s="58"/>
      <c r="F54" s="56"/>
      <c r="G54" s="128"/>
      <c r="H54" s="16"/>
      <c r="L54" s="16"/>
      <c r="M54" s="16"/>
    </row>
    <row r="55" spans="5:13" ht="8.25" customHeight="1">
      <c r="E55" s="59"/>
      <c r="F55" s="56"/>
      <c r="G55" s="130"/>
      <c r="H55" s="16"/>
      <c r="L55" s="16"/>
      <c r="M55" s="16"/>
    </row>
    <row r="56" spans="1:13" ht="15">
      <c r="A56" s="1" t="s">
        <v>10</v>
      </c>
      <c r="E56" s="21">
        <f>E41-E53</f>
        <v>99659.23499999999</v>
      </c>
      <c r="F56" s="21">
        <f>F41-F53</f>
        <v>0</v>
      </c>
      <c r="G56" s="124">
        <f>G41-G53</f>
        <v>104022</v>
      </c>
      <c r="H56" s="16"/>
      <c r="L56" s="16"/>
      <c r="M56" s="16"/>
    </row>
    <row r="57" spans="5:13" ht="6" customHeight="1">
      <c r="E57" s="58"/>
      <c r="F57" s="56"/>
      <c r="G57" s="128"/>
      <c r="H57" s="16"/>
      <c r="L57" s="16"/>
      <c r="M57" s="16"/>
    </row>
    <row r="58" spans="5:13" ht="6.75" customHeight="1">
      <c r="E58" s="59"/>
      <c r="F58" s="56"/>
      <c r="G58" s="130"/>
      <c r="H58" s="16"/>
      <c r="L58" s="16"/>
      <c r="M58" s="16"/>
    </row>
    <row r="59" spans="5:13" ht="15">
      <c r="E59" s="21">
        <f>E56+E29</f>
        <v>202297.03499999997</v>
      </c>
      <c r="F59" s="21">
        <f>F56+F29</f>
        <v>0</v>
      </c>
      <c r="G59" s="124">
        <f>G56+G29</f>
        <v>186888</v>
      </c>
      <c r="H59" s="16"/>
      <c r="L59" s="16"/>
      <c r="M59" s="16"/>
    </row>
    <row r="60" spans="5:13" ht="7.5" customHeight="1" thickBot="1">
      <c r="E60" s="60"/>
      <c r="F60" s="56"/>
      <c r="G60" s="131"/>
      <c r="H60" s="16"/>
      <c r="L60" s="16"/>
      <c r="M60" s="16"/>
    </row>
    <row r="61" spans="5:13" ht="9.75" customHeight="1">
      <c r="E61" s="21" t="s">
        <v>47</v>
      </c>
      <c r="F61" s="21"/>
      <c r="G61" s="123"/>
      <c r="H61" s="16"/>
      <c r="L61" s="16"/>
      <c r="M61" s="16"/>
    </row>
    <row r="62" spans="1:13" ht="17.25" customHeight="1">
      <c r="A62" s="1" t="s">
        <v>117</v>
      </c>
      <c r="E62" s="21"/>
      <c r="F62" s="21"/>
      <c r="G62" s="123"/>
      <c r="H62" s="16"/>
      <c r="L62" s="16"/>
      <c r="M62" s="16"/>
    </row>
    <row r="63" spans="2:13" ht="17.25" customHeight="1">
      <c r="B63" s="1" t="s">
        <v>116</v>
      </c>
      <c r="E63" s="21"/>
      <c r="F63" s="21"/>
      <c r="G63" s="123"/>
      <c r="H63" s="16"/>
      <c r="L63" s="16"/>
      <c r="M63" s="16"/>
    </row>
    <row r="64" spans="1:13" ht="15">
      <c r="A64" s="1" t="s">
        <v>11</v>
      </c>
      <c r="E64" s="92">
        <v>63391</v>
      </c>
      <c r="F64" s="21"/>
      <c r="G64" s="124">
        <v>63389</v>
      </c>
      <c r="H64" s="16"/>
      <c r="L64" s="16"/>
      <c r="M64" s="16"/>
    </row>
    <row r="65" spans="1:13" ht="15">
      <c r="A65" s="1" t="s">
        <v>78</v>
      </c>
      <c r="E65" s="21"/>
      <c r="F65" s="21"/>
      <c r="G65" s="123"/>
      <c r="H65" s="16"/>
      <c r="L65" s="16"/>
      <c r="M65" s="16"/>
    </row>
    <row r="66" spans="2:13" ht="15">
      <c r="B66" s="1" t="s">
        <v>80</v>
      </c>
      <c r="E66" s="21">
        <v>0</v>
      </c>
      <c r="F66" s="21"/>
      <c r="G66" s="124">
        <v>5</v>
      </c>
      <c r="H66" s="16"/>
      <c r="L66" s="16"/>
      <c r="M66" s="16"/>
    </row>
    <row r="67" spans="1:13" ht="15">
      <c r="A67" s="19" t="s">
        <v>12</v>
      </c>
      <c r="B67" s="19"/>
      <c r="E67" s="21">
        <v>86474</v>
      </c>
      <c r="F67" s="21"/>
      <c r="G67" s="126">
        <f>658+48807+21732</f>
        <v>71197</v>
      </c>
      <c r="H67" s="16"/>
      <c r="L67" s="16"/>
      <c r="M67" s="16"/>
    </row>
    <row r="68" spans="5:13" ht="6" customHeight="1">
      <c r="E68" s="24"/>
      <c r="F68" s="56"/>
      <c r="G68" s="128"/>
      <c r="H68" s="16"/>
      <c r="L68" s="16"/>
      <c r="M68" s="16"/>
    </row>
    <row r="69" spans="5:13" ht="6" customHeight="1">
      <c r="E69" s="21"/>
      <c r="F69" s="56"/>
      <c r="G69" s="124"/>
      <c r="H69" s="16"/>
      <c r="L69" s="16"/>
      <c r="M69" s="16"/>
    </row>
    <row r="70" spans="1:13" ht="15">
      <c r="A70" s="1" t="s">
        <v>13</v>
      </c>
      <c r="E70" s="21">
        <f>SUM(E64:E68)</f>
        <v>149865</v>
      </c>
      <c r="F70" s="21"/>
      <c r="G70" s="124">
        <f>SUM(G64:G67)</f>
        <v>134591</v>
      </c>
      <c r="H70" s="16"/>
      <c r="I70" s="76"/>
      <c r="L70" s="16"/>
      <c r="M70" s="16"/>
    </row>
    <row r="71" spans="1:13" ht="15">
      <c r="A71" s="1" t="s">
        <v>49</v>
      </c>
      <c r="E71" s="22">
        <v>1612</v>
      </c>
      <c r="F71" s="21"/>
      <c r="G71" s="126">
        <v>581</v>
      </c>
      <c r="H71" s="16"/>
      <c r="L71" s="16"/>
      <c r="M71" s="16"/>
    </row>
    <row r="72" spans="5:13" ht="6.75" customHeight="1">
      <c r="E72" s="24"/>
      <c r="F72" s="21"/>
      <c r="G72" s="127"/>
      <c r="H72" s="16"/>
      <c r="L72" s="16"/>
      <c r="M72" s="16"/>
    </row>
    <row r="73" spans="5:13" ht="6.75" customHeight="1">
      <c r="E73" s="22"/>
      <c r="F73" s="21"/>
      <c r="G73" s="126"/>
      <c r="H73" s="16"/>
      <c r="L73" s="16"/>
      <c r="M73" s="16"/>
    </row>
    <row r="74" spans="1:13" ht="15">
      <c r="A74" s="1" t="s">
        <v>112</v>
      </c>
      <c r="E74" s="21">
        <f>SUM(E70:E71)</f>
        <v>151477</v>
      </c>
      <c r="F74" s="21">
        <f>SUM(F70:F71)</f>
        <v>0</v>
      </c>
      <c r="G74" s="124">
        <f>SUM(G70:G71)</f>
        <v>135172</v>
      </c>
      <c r="H74" s="16"/>
      <c r="L74" s="16"/>
      <c r="M74" s="16"/>
    </row>
    <row r="75" spans="5:13" ht="15">
      <c r="E75" s="21"/>
      <c r="F75" s="21"/>
      <c r="G75" s="124"/>
      <c r="H75" s="16"/>
      <c r="L75" s="16"/>
      <c r="M75" s="16"/>
    </row>
    <row r="76" spans="1:13" ht="15">
      <c r="A76" s="1" t="s">
        <v>70</v>
      </c>
      <c r="E76" s="21"/>
      <c r="F76" s="21"/>
      <c r="G76" s="123"/>
      <c r="H76" s="16"/>
      <c r="L76" s="16"/>
      <c r="M76" s="16"/>
    </row>
    <row r="77" spans="2:13" ht="15">
      <c r="B77" s="1" t="s">
        <v>94</v>
      </c>
      <c r="C77" s="2">
        <v>24</v>
      </c>
      <c r="E77" s="92">
        <v>50189</v>
      </c>
      <c r="F77" s="21"/>
      <c r="G77" s="124">
        <v>51190</v>
      </c>
      <c r="H77" s="16"/>
      <c r="J77" s="96"/>
      <c r="L77" s="16"/>
      <c r="M77" s="16"/>
    </row>
    <row r="78" spans="2:13" ht="15">
      <c r="B78" s="23" t="s">
        <v>140</v>
      </c>
      <c r="E78" s="92">
        <v>45</v>
      </c>
      <c r="F78" s="21"/>
      <c r="G78" s="124">
        <v>189</v>
      </c>
      <c r="H78" s="16"/>
      <c r="J78" s="97"/>
      <c r="L78" s="16"/>
      <c r="M78" s="16"/>
    </row>
    <row r="79" spans="2:13" ht="15">
      <c r="B79" s="1" t="s">
        <v>161</v>
      </c>
      <c r="E79" s="92">
        <v>586</v>
      </c>
      <c r="F79" s="21"/>
      <c r="G79" s="126">
        <v>337</v>
      </c>
      <c r="H79" s="16"/>
      <c r="L79" s="16"/>
      <c r="M79" s="16"/>
    </row>
    <row r="80" spans="5:13" ht="7.5" customHeight="1">
      <c r="E80" s="24"/>
      <c r="F80" s="56"/>
      <c r="G80" s="128"/>
      <c r="H80" s="16"/>
      <c r="L80" s="16"/>
      <c r="M80" s="16"/>
    </row>
    <row r="81" spans="5:13" ht="7.5" customHeight="1">
      <c r="E81" s="59"/>
      <c r="F81" s="56"/>
      <c r="G81" s="130"/>
      <c r="H81" s="16"/>
      <c r="L81" s="16"/>
      <c r="M81" s="16"/>
    </row>
    <row r="82" spans="2:13" ht="15">
      <c r="B82" s="1" t="s">
        <v>73</v>
      </c>
      <c r="E82" s="21">
        <f>SUM(E77:E79)</f>
        <v>50820</v>
      </c>
      <c r="F82" s="21"/>
      <c r="G82" s="132">
        <f>SUM(G77:G79)</f>
        <v>51716</v>
      </c>
      <c r="H82" s="16"/>
      <c r="L82" s="16"/>
      <c r="M82" s="16"/>
    </row>
    <row r="83" spans="5:13" ht="6" customHeight="1">
      <c r="E83" s="58"/>
      <c r="F83" s="56"/>
      <c r="G83" s="128"/>
      <c r="H83" s="16"/>
      <c r="L83" s="16"/>
      <c r="M83" s="16"/>
    </row>
    <row r="84" spans="5:13" ht="6.75" customHeight="1">
      <c r="E84" s="61"/>
      <c r="F84" s="56"/>
      <c r="G84" s="132"/>
      <c r="H84" s="16"/>
      <c r="L84" s="16"/>
      <c r="M84" s="16"/>
    </row>
    <row r="85" spans="2:13" ht="15">
      <c r="B85" s="76"/>
      <c r="E85" s="21">
        <f>+E74+E82</f>
        <v>202297</v>
      </c>
      <c r="F85" s="21">
        <f>F70+F82+F71</f>
        <v>0</v>
      </c>
      <c r="G85" s="124">
        <f>G70+G82+G71</f>
        <v>186888</v>
      </c>
      <c r="H85" s="16"/>
      <c r="I85" s="76"/>
      <c r="J85" s="76"/>
      <c r="L85" s="16"/>
      <c r="M85" s="16"/>
    </row>
    <row r="86" spans="5:13" ht="7.5" customHeight="1" thickBot="1">
      <c r="E86" s="60"/>
      <c r="F86" s="56"/>
      <c r="G86" s="131"/>
      <c r="H86" s="16"/>
      <c r="L86" s="16"/>
      <c r="M86" s="16"/>
    </row>
    <row r="87" spans="5:13" ht="7.5" customHeight="1">
      <c r="E87" s="21"/>
      <c r="F87" s="21"/>
      <c r="G87" s="124"/>
      <c r="H87" s="16"/>
      <c r="L87" s="16"/>
      <c r="M87" s="16"/>
    </row>
    <row r="88" spans="1:13" ht="15.75" thickBot="1">
      <c r="A88" s="1" t="s">
        <v>106</v>
      </c>
      <c r="E88" s="62">
        <f>+ROUND(E70/(E64*2),2)</f>
        <v>1.18</v>
      </c>
      <c r="F88" s="63"/>
      <c r="G88" s="133">
        <f>+ROUND(G70/(G64*2),2)</f>
        <v>1.06</v>
      </c>
      <c r="H88" s="16"/>
      <c r="L88" s="16"/>
      <c r="M88" s="16"/>
    </row>
    <row r="89" spans="5:13" ht="15">
      <c r="E89" s="65"/>
      <c r="F89" s="63"/>
      <c r="H89" s="16"/>
      <c r="L89" s="16"/>
      <c r="M89" s="16"/>
    </row>
    <row r="90" spans="1:8" ht="15" customHeight="1">
      <c r="A90" s="177" t="s">
        <v>110</v>
      </c>
      <c r="B90" s="177"/>
      <c r="C90" s="177"/>
      <c r="D90" s="177"/>
      <c r="E90" s="177"/>
      <c r="F90" s="177"/>
      <c r="G90" s="177"/>
      <c r="H90" s="66"/>
    </row>
    <row r="91" spans="1:8" ht="15">
      <c r="A91" s="177"/>
      <c r="B91" s="177"/>
      <c r="C91" s="177"/>
      <c r="D91" s="177"/>
      <c r="E91" s="177"/>
      <c r="F91" s="177"/>
      <c r="G91" s="177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'IS'!A61</f>
        <v>The notes set out on pages 5 to 15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50"/>
      <c r="B94" s="51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9" t="str">
        <f>'IS'!A70</f>
        <v>PCB Financial Report For Fourth Quarter Ended 31.12.2006</v>
      </c>
      <c r="B95" s="20"/>
      <c r="C95" s="20"/>
      <c r="D95" s="20"/>
      <c r="E95" s="20"/>
      <c r="F95" s="20"/>
      <c r="G95" s="48" t="s">
        <v>130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E85-E59</f>
        <v>-0.03499999997438863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8"/>
  <sheetViews>
    <sheetView zoomScale="80" zoomScaleNormal="80" workbookViewId="0" topLeftCell="A9">
      <pane xSplit="3" ySplit="13" topLeftCell="G34" activePane="bottomRight" state="frozen"/>
      <selection pane="topLeft" activeCell="A9" sqref="A9"/>
      <selection pane="topRight" activeCell="D9" sqref="D9"/>
      <selection pane="bottomLeft" activeCell="A23" sqref="A23"/>
      <selection pane="bottomRight" activeCell="I35" sqref="I35"/>
    </sheetView>
  </sheetViews>
  <sheetFormatPr defaultColWidth="9.140625" defaultRowHeight="12.75"/>
  <cols>
    <col min="1" max="1" width="33.14062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customWidth="1"/>
    <col min="7" max="7" width="1.8515625" style="21" customWidth="1"/>
    <col min="8" max="8" width="13.7109375" style="21" customWidth="1"/>
    <col min="9" max="9" width="1.8515625" style="21" customWidth="1"/>
    <col min="10" max="10" width="13.57421875" style="21" customWidth="1"/>
    <col min="11" max="11" width="1.8515625" style="21" customWidth="1"/>
    <col min="12" max="12" width="15.00390625" style="21" customWidth="1"/>
    <col min="13" max="13" width="1.8515625" style="21" customWidth="1"/>
    <col min="14" max="14" width="14.7109375" style="21" customWidth="1"/>
    <col min="15" max="15" width="1.851562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75" t="str">
        <f>'IS'!A1</f>
        <v>PRINSIPTEK CORPORATION BERHAD 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1" ht="15" customHeight="1">
      <c r="A2" s="175" t="str">
        <f>'IS'!A2</f>
        <v>(Company No. 595000-H)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93"/>
    </row>
    <row r="3" spans="1:21" ht="15" customHeight="1">
      <c r="A3" s="175" t="str">
        <f>'IS'!A3</f>
        <v>(Incorporated in Malaysia)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93"/>
    </row>
    <row r="4" spans="1:21" ht="7.5" customHeight="1">
      <c r="A4" s="8"/>
      <c r="B4" s="8"/>
      <c r="C4" s="8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U4" s="93"/>
    </row>
    <row r="5" spans="1:21" ht="4.5" customHeight="1" thickBot="1">
      <c r="A5" s="77"/>
      <c r="B5" s="77"/>
      <c r="C5" s="7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25"/>
      <c r="R5" s="25"/>
      <c r="S5" s="25"/>
      <c r="T5" s="25"/>
      <c r="U5" s="93"/>
    </row>
    <row r="6" spans="1:21" ht="15">
      <c r="A6" s="173" t="s">
        <v>45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04"/>
    </row>
    <row r="7" spans="1:21" ht="15.75" thickBot="1">
      <c r="A7" s="180" t="str">
        <f>'IS'!A7</f>
        <v>FOR THE FOURTH FINANCIAL QUARTER ENDED 31 DECEMBER  2006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04"/>
    </row>
    <row r="8" spans="1:24" s="23" customFormat="1" ht="4.5" customHeight="1">
      <c r="A8" s="54"/>
      <c r="B8" s="54"/>
      <c r="C8" s="5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94"/>
      <c r="R8" s="94"/>
      <c r="S8" s="94"/>
      <c r="T8" s="94"/>
      <c r="U8" s="93"/>
      <c r="V8" s="92"/>
      <c r="W8" s="92"/>
      <c r="X8" s="92"/>
    </row>
    <row r="9" spans="1:21" ht="7.5" customHeight="1">
      <c r="A9" s="18"/>
      <c r="U9" s="93"/>
    </row>
    <row r="10" spans="1:21" ht="15">
      <c r="A10" s="18" t="s">
        <v>22</v>
      </c>
      <c r="U10" s="93"/>
    </row>
    <row r="11" spans="1:21" ht="8.25" customHeight="1">
      <c r="A11" s="10"/>
      <c r="B11" s="27"/>
      <c r="C11" s="27"/>
      <c r="D11" s="22"/>
      <c r="E11" s="102"/>
      <c r="F11" s="102"/>
      <c r="G11" s="22"/>
      <c r="H11" s="102"/>
      <c r="I11" s="22"/>
      <c r="J11" s="22"/>
      <c r="K11" s="22"/>
      <c r="L11" s="102"/>
      <c r="M11" s="22"/>
      <c r="O11" s="22"/>
      <c r="P11" s="22"/>
      <c r="U11" s="93"/>
    </row>
    <row r="12" spans="1:21" ht="14.25" customHeight="1">
      <c r="A12" s="10"/>
      <c r="B12" s="27"/>
      <c r="C12" s="27"/>
      <c r="D12" s="181" t="s">
        <v>114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  <c r="R12" s="102" t="s">
        <v>115</v>
      </c>
      <c r="T12" s="102" t="s">
        <v>16</v>
      </c>
      <c r="U12" s="93"/>
    </row>
    <row r="13" spans="1:21" ht="5.25" customHeight="1">
      <c r="A13" s="10"/>
      <c r="B13" s="27"/>
      <c r="C13" s="27"/>
      <c r="D13" s="22"/>
      <c r="E13" s="102"/>
      <c r="F13" s="102"/>
      <c r="G13" s="22"/>
      <c r="H13" s="102"/>
      <c r="I13" s="22"/>
      <c r="J13" s="22"/>
      <c r="K13" s="22"/>
      <c r="L13" s="102"/>
      <c r="M13" s="22"/>
      <c r="O13" s="22"/>
      <c r="P13" s="22"/>
      <c r="U13" s="93"/>
    </row>
    <row r="14" spans="1:21" ht="15">
      <c r="A14" s="27"/>
      <c r="B14" s="27"/>
      <c r="C14" s="27"/>
      <c r="D14" s="26"/>
      <c r="E14" s="181" t="s">
        <v>83</v>
      </c>
      <c r="F14" s="182"/>
      <c r="G14" s="182"/>
      <c r="H14" s="182"/>
      <c r="I14" s="182"/>
      <c r="J14" s="182"/>
      <c r="K14" s="182"/>
      <c r="L14" s="183"/>
      <c r="M14" s="26"/>
      <c r="N14" s="106" t="s">
        <v>84</v>
      </c>
      <c r="O14" s="26"/>
      <c r="P14" s="26"/>
      <c r="R14" s="102" t="s">
        <v>113</v>
      </c>
      <c r="T14" s="102" t="s">
        <v>81</v>
      </c>
      <c r="U14" s="93"/>
    </row>
    <row r="15" spans="1:16" ht="7.5" customHeight="1">
      <c r="A15" s="27"/>
      <c r="B15" s="27"/>
      <c r="C15" s="27"/>
      <c r="D15" s="26"/>
      <c r="E15" s="102"/>
      <c r="F15" s="102"/>
      <c r="G15" s="26"/>
      <c r="H15" s="102"/>
      <c r="I15" s="102"/>
      <c r="J15" s="102"/>
      <c r="K15" s="102"/>
      <c r="L15" s="102"/>
      <c r="M15" s="26"/>
      <c r="N15" s="102"/>
      <c r="O15" s="26"/>
      <c r="P15" s="26"/>
    </row>
    <row r="16" spans="1:16" ht="15">
      <c r="A16" s="27"/>
      <c r="B16" s="27"/>
      <c r="C16" s="27"/>
      <c r="D16" s="102" t="s">
        <v>14</v>
      </c>
      <c r="E16" s="102"/>
      <c r="F16" s="102" t="s">
        <v>169</v>
      </c>
      <c r="G16" s="26"/>
      <c r="H16" s="102" t="s">
        <v>14</v>
      </c>
      <c r="I16" s="26"/>
      <c r="J16" s="102" t="s">
        <v>57</v>
      </c>
      <c r="K16" s="26"/>
      <c r="M16" s="26"/>
      <c r="N16" s="102" t="s">
        <v>88</v>
      </c>
      <c r="O16" s="102"/>
      <c r="P16" s="102"/>
    </row>
    <row r="17" spans="1:24" s="23" customFormat="1" ht="15">
      <c r="A17" s="161"/>
      <c r="B17" s="91" t="s">
        <v>3</v>
      </c>
      <c r="C17" s="91"/>
      <c r="D17" s="162" t="s">
        <v>15</v>
      </c>
      <c r="E17" s="162"/>
      <c r="F17" s="162" t="s">
        <v>82</v>
      </c>
      <c r="G17" s="163"/>
      <c r="H17" s="162" t="s">
        <v>21</v>
      </c>
      <c r="I17" s="163"/>
      <c r="J17" s="162" t="s">
        <v>58</v>
      </c>
      <c r="K17" s="163"/>
      <c r="L17" s="162" t="s">
        <v>118</v>
      </c>
      <c r="M17" s="163"/>
      <c r="N17" s="162" t="s">
        <v>89</v>
      </c>
      <c r="O17" s="162"/>
      <c r="P17" s="162" t="s">
        <v>16</v>
      </c>
      <c r="Q17" s="92"/>
      <c r="R17" s="92"/>
      <c r="S17" s="92"/>
      <c r="T17" s="92"/>
      <c r="U17" s="92"/>
      <c r="V17" s="92"/>
      <c r="W17" s="92"/>
      <c r="X17" s="92"/>
    </row>
    <row r="18" spans="1:24" s="23" customFormat="1" ht="3.75" customHeight="1">
      <c r="A18" s="161"/>
      <c r="B18" s="164"/>
      <c r="C18" s="91"/>
      <c r="D18" s="165"/>
      <c r="E18" s="162"/>
      <c r="F18" s="165"/>
      <c r="G18" s="163"/>
      <c r="H18" s="165"/>
      <c r="I18" s="163"/>
      <c r="J18" s="165"/>
      <c r="K18" s="163"/>
      <c r="L18" s="165"/>
      <c r="M18" s="163"/>
      <c r="N18" s="165"/>
      <c r="O18" s="162"/>
      <c r="P18" s="165"/>
      <c r="Q18" s="92"/>
      <c r="R18" s="165"/>
      <c r="S18" s="92"/>
      <c r="T18" s="94"/>
      <c r="U18" s="92"/>
      <c r="V18" s="92"/>
      <c r="W18" s="92"/>
      <c r="X18" s="92"/>
    </row>
    <row r="19" spans="1:24" s="23" customFormat="1" ht="3.75" customHeight="1">
      <c r="A19" s="161"/>
      <c r="B19" s="161"/>
      <c r="C19" s="161"/>
      <c r="D19" s="162"/>
      <c r="E19" s="162"/>
      <c r="F19" s="162"/>
      <c r="G19" s="163"/>
      <c r="H19" s="162"/>
      <c r="I19" s="163"/>
      <c r="J19" s="162"/>
      <c r="K19" s="163"/>
      <c r="L19" s="162"/>
      <c r="M19" s="163"/>
      <c r="N19" s="162"/>
      <c r="O19" s="162"/>
      <c r="P19" s="162"/>
      <c r="Q19" s="92"/>
      <c r="R19" s="162"/>
      <c r="S19" s="92"/>
      <c r="T19" s="92"/>
      <c r="U19" s="92"/>
      <c r="V19" s="92"/>
      <c r="W19" s="92"/>
      <c r="X19" s="92"/>
    </row>
    <row r="20" spans="1:24" s="23" customFormat="1" ht="15">
      <c r="A20" s="161"/>
      <c r="B20" s="161"/>
      <c r="C20" s="161"/>
      <c r="D20" s="162" t="s">
        <v>0</v>
      </c>
      <c r="E20" s="162"/>
      <c r="F20" s="162" t="s">
        <v>0</v>
      </c>
      <c r="G20" s="163"/>
      <c r="H20" s="162" t="s">
        <v>0</v>
      </c>
      <c r="I20" s="163"/>
      <c r="J20" s="162" t="s">
        <v>0</v>
      </c>
      <c r="K20" s="163"/>
      <c r="L20" s="162" t="s">
        <v>0</v>
      </c>
      <c r="M20" s="163"/>
      <c r="N20" s="162" t="s">
        <v>0</v>
      </c>
      <c r="O20" s="162"/>
      <c r="P20" s="162" t="s">
        <v>0</v>
      </c>
      <c r="Q20" s="92"/>
      <c r="R20" s="162" t="s">
        <v>0</v>
      </c>
      <c r="S20" s="92"/>
      <c r="T20" s="162" t="s">
        <v>0</v>
      </c>
      <c r="U20" s="92"/>
      <c r="V20" s="92"/>
      <c r="W20" s="92"/>
      <c r="X20" s="92"/>
    </row>
    <row r="21" spans="1:24" s="23" customFormat="1" ht="6.75" customHeight="1">
      <c r="A21" s="161"/>
      <c r="B21" s="161"/>
      <c r="C21" s="161"/>
      <c r="D21" s="162"/>
      <c r="E21" s="162"/>
      <c r="F21" s="162"/>
      <c r="G21" s="163"/>
      <c r="H21" s="162"/>
      <c r="I21" s="163"/>
      <c r="J21" s="162"/>
      <c r="K21" s="163"/>
      <c r="L21" s="162"/>
      <c r="M21" s="163"/>
      <c r="N21" s="162"/>
      <c r="O21" s="162"/>
      <c r="P21" s="162"/>
      <c r="Q21" s="92"/>
      <c r="R21" s="92"/>
      <c r="S21" s="92"/>
      <c r="T21" s="92"/>
      <c r="U21" s="92"/>
      <c r="V21" s="92"/>
      <c r="W21" s="92"/>
      <c r="X21" s="92"/>
    </row>
    <row r="22" spans="1:24" s="23" customFormat="1" ht="15">
      <c r="A22" s="166" t="s">
        <v>142</v>
      </c>
      <c r="B22" s="161"/>
      <c r="C22" s="161"/>
      <c r="D22" s="162"/>
      <c r="E22" s="162"/>
      <c r="F22" s="162"/>
      <c r="G22" s="163"/>
      <c r="H22" s="162"/>
      <c r="I22" s="163"/>
      <c r="J22" s="162"/>
      <c r="K22" s="163"/>
      <c r="L22" s="162"/>
      <c r="M22" s="163"/>
      <c r="N22" s="162"/>
      <c r="O22" s="162"/>
      <c r="P22" s="162"/>
      <c r="Q22" s="92"/>
      <c r="R22" s="92"/>
      <c r="S22" s="92"/>
      <c r="T22" s="92"/>
      <c r="U22" s="92"/>
      <c r="V22" s="92"/>
      <c r="W22" s="92"/>
      <c r="X22" s="92"/>
    </row>
    <row r="23" spans="1:24" s="23" customFormat="1" ht="15">
      <c r="A23" s="167" t="s">
        <v>155</v>
      </c>
      <c r="B23" s="161"/>
      <c r="C23" s="161"/>
      <c r="D23" s="162"/>
      <c r="E23" s="162"/>
      <c r="F23" s="162"/>
      <c r="G23" s="163"/>
      <c r="H23" s="162"/>
      <c r="I23" s="163"/>
      <c r="J23" s="162"/>
      <c r="K23" s="163"/>
      <c r="L23" s="162"/>
      <c r="M23" s="163"/>
      <c r="N23" s="162"/>
      <c r="O23" s="162"/>
      <c r="P23" s="162"/>
      <c r="Q23" s="92"/>
      <c r="R23" s="92"/>
      <c r="S23" s="92"/>
      <c r="T23" s="92"/>
      <c r="U23" s="92"/>
      <c r="V23" s="92"/>
      <c r="W23" s="92"/>
      <c r="X23" s="92"/>
    </row>
    <row r="24" spans="1:24" s="23" customFormat="1" ht="6" customHeight="1">
      <c r="A24" s="98"/>
      <c r="B24" s="161"/>
      <c r="C24" s="161"/>
      <c r="D24" s="99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2"/>
      <c r="R24" s="92"/>
      <c r="S24" s="92"/>
      <c r="T24" s="92"/>
      <c r="U24" s="92"/>
      <c r="V24" s="92"/>
      <c r="W24" s="92"/>
      <c r="X24" s="92"/>
    </row>
    <row r="25" spans="1:24" s="23" customFormat="1" ht="15">
      <c r="A25" s="98" t="s">
        <v>143</v>
      </c>
      <c r="B25" s="161"/>
      <c r="C25" s="161"/>
      <c r="D25" s="163">
        <v>63389</v>
      </c>
      <c r="E25" s="93"/>
      <c r="F25" s="93">
        <v>5</v>
      </c>
      <c r="G25" s="93"/>
      <c r="H25" s="93">
        <v>21732</v>
      </c>
      <c r="I25" s="93"/>
      <c r="J25" s="93">
        <v>658</v>
      </c>
      <c r="K25" s="93"/>
      <c r="L25" s="93">
        <v>0</v>
      </c>
      <c r="M25" s="93"/>
      <c r="N25" s="93">
        <v>48807</v>
      </c>
      <c r="O25" s="93"/>
      <c r="P25" s="93">
        <f>SUM(D25:N25)</f>
        <v>134591</v>
      </c>
      <c r="Q25" s="92">
        <v>0</v>
      </c>
      <c r="R25" s="92">
        <v>581</v>
      </c>
      <c r="S25" s="92"/>
      <c r="T25" s="92">
        <f>+P25+R25</f>
        <v>135172</v>
      </c>
      <c r="U25" s="92"/>
      <c r="V25" s="92"/>
      <c r="W25" s="92"/>
      <c r="X25" s="92"/>
    </row>
    <row r="26" spans="1:24" s="23" customFormat="1" ht="5.25" customHeight="1">
      <c r="A26" s="98"/>
      <c r="B26" s="161"/>
      <c r="C26" s="161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2"/>
      <c r="R26" s="92"/>
      <c r="S26" s="92"/>
      <c r="T26" s="92"/>
      <c r="U26" s="92"/>
      <c r="V26" s="92"/>
      <c r="W26" s="92"/>
      <c r="X26" s="92"/>
    </row>
    <row r="27" spans="1:24" s="23" customFormat="1" ht="15">
      <c r="A27" s="98" t="s">
        <v>164</v>
      </c>
      <c r="B27" s="161"/>
      <c r="C27" s="161"/>
      <c r="D27" s="93">
        <v>0</v>
      </c>
      <c r="E27" s="93"/>
      <c r="F27" s="93">
        <v>0</v>
      </c>
      <c r="G27" s="93"/>
      <c r="H27" s="93">
        <v>0</v>
      </c>
      <c r="I27" s="93"/>
      <c r="J27" s="93">
        <v>0</v>
      </c>
      <c r="K27" s="93"/>
      <c r="L27" s="93">
        <v>0</v>
      </c>
      <c r="M27" s="93"/>
      <c r="N27" s="93">
        <v>18014</v>
      </c>
      <c r="O27" s="93"/>
      <c r="P27" s="93">
        <f>SUM(D27:N27)</f>
        <v>18014</v>
      </c>
      <c r="Q27" s="92"/>
      <c r="R27" s="92">
        <v>134</v>
      </c>
      <c r="S27" s="92"/>
      <c r="T27" s="92">
        <f>SUM(P27:R27)</f>
        <v>18148</v>
      </c>
      <c r="U27" s="92"/>
      <c r="V27" s="92"/>
      <c r="W27" s="92"/>
      <c r="X27" s="92"/>
    </row>
    <row r="28" spans="1:24" s="23" customFormat="1" ht="6" customHeight="1">
      <c r="A28" s="98"/>
      <c r="B28" s="161"/>
      <c r="C28" s="161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2"/>
      <c r="R28" s="92"/>
      <c r="S28" s="92"/>
      <c r="T28" s="92"/>
      <c r="U28" s="92"/>
      <c r="V28" s="92"/>
      <c r="W28" s="92"/>
      <c r="X28" s="92"/>
    </row>
    <row r="29" spans="1:24" s="23" customFormat="1" ht="6" customHeight="1">
      <c r="A29" s="98"/>
      <c r="B29" s="161"/>
      <c r="C29" s="161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2"/>
      <c r="R29" s="93"/>
      <c r="S29" s="92"/>
      <c r="T29" s="92"/>
      <c r="U29" s="92"/>
      <c r="V29" s="92"/>
      <c r="W29" s="92"/>
      <c r="X29" s="92"/>
    </row>
    <row r="30" spans="1:24" s="23" customFormat="1" ht="16.5" customHeight="1">
      <c r="A30" s="98" t="s">
        <v>156</v>
      </c>
      <c r="B30" s="161"/>
      <c r="C30" s="161"/>
      <c r="U30" s="92"/>
      <c r="V30" s="92"/>
      <c r="W30" s="92"/>
      <c r="X30" s="92"/>
    </row>
    <row r="31" spans="1:24" s="23" customFormat="1" ht="16.5" customHeight="1">
      <c r="A31" s="98" t="s">
        <v>168</v>
      </c>
      <c r="B31" s="161"/>
      <c r="C31" s="161"/>
      <c r="D31" s="93">
        <v>2</v>
      </c>
      <c r="E31" s="93"/>
      <c r="F31" s="93">
        <v>-5</v>
      </c>
      <c r="G31" s="93"/>
      <c r="H31" s="93">
        <v>3</v>
      </c>
      <c r="I31" s="93"/>
      <c r="J31" s="93">
        <v>0</v>
      </c>
      <c r="K31" s="93"/>
      <c r="L31" s="93">
        <v>0</v>
      </c>
      <c r="M31" s="93"/>
      <c r="N31" s="93">
        <v>0</v>
      </c>
      <c r="O31" s="93"/>
      <c r="P31" s="93">
        <f>SUM(D31:N31)</f>
        <v>0</v>
      </c>
      <c r="Q31" s="92"/>
      <c r="R31" s="93">
        <v>0</v>
      </c>
      <c r="S31" s="92"/>
      <c r="T31" s="92">
        <f>SUM(P31:R31)</f>
        <v>0</v>
      </c>
      <c r="U31" s="92"/>
      <c r="V31" s="92"/>
      <c r="W31" s="92"/>
      <c r="X31" s="92"/>
    </row>
    <row r="32" spans="1:24" s="23" customFormat="1" ht="6" customHeight="1">
      <c r="A32" s="98"/>
      <c r="B32" s="161"/>
      <c r="C32" s="161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2"/>
      <c r="R32" s="92"/>
      <c r="S32" s="92"/>
      <c r="T32" s="92"/>
      <c r="U32" s="92"/>
      <c r="V32" s="92"/>
      <c r="W32" s="92"/>
      <c r="X32" s="92"/>
    </row>
    <row r="33" spans="1:24" s="23" customFormat="1" ht="17.25" customHeight="1">
      <c r="A33" s="98" t="s">
        <v>135</v>
      </c>
      <c r="B33" s="161"/>
      <c r="C33" s="161"/>
      <c r="D33" s="93">
        <v>0</v>
      </c>
      <c r="E33" s="93">
        <v>0</v>
      </c>
      <c r="F33" s="93">
        <v>0</v>
      </c>
      <c r="G33" s="93"/>
      <c r="H33" s="93">
        <v>0</v>
      </c>
      <c r="I33" s="93"/>
      <c r="J33" s="93">
        <v>0</v>
      </c>
      <c r="K33" s="93"/>
      <c r="L33" s="93">
        <v>-2</v>
      </c>
      <c r="M33" s="93"/>
      <c r="N33" s="93">
        <v>0</v>
      </c>
      <c r="O33" s="93"/>
      <c r="P33" s="93">
        <f>SUM(D33:N33)</f>
        <v>-2</v>
      </c>
      <c r="Q33" s="92"/>
      <c r="R33" s="93">
        <v>0</v>
      </c>
      <c r="S33" s="93"/>
      <c r="T33" s="92">
        <f>SUM(P33:R33)</f>
        <v>-2</v>
      </c>
      <c r="U33" s="92"/>
      <c r="V33" s="92"/>
      <c r="W33" s="92"/>
      <c r="X33" s="92"/>
    </row>
    <row r="34" spans="1:24" s="23" customFormat="1" ht="6" customHeight="1">
      <c r="A34" s="98"/>
      <c r="B34" s="161"/>
      <c r="C34" s="161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2"/>
      <c r="R34" s="93"/>
      <c r="S34" s="92"/>
      <c r="T34" s="92"/>
      <c r="U34" s="92"/>
      <c r="V34" s="92"/>
      <c r="W34" s="92"/>
      <c r="X34" s="92"/>
    </row>
    <row r="35" spans="1:24" s="23" customFormat="1" ht="17.25" customHeight="1">
      <c r="A35" s="98" t="s">
        <v>136</v>
      </c>
      <c r="B35" s="161"/>
      <c r="C35" s="161"/>
      <c r="U35" s="92"/>
      <c r="V35" s="92"/>
      <c r="W35" s="92"/>
      <c r="X35" s="92"/>
    </row>
    <row r="36" spans="1:24" s="23" customFormat="1" ht="17.25" customHeight="1">
      <c r="A36" s="98" t="s">
        <v>137</v>
      </c>
      <c r="B36" s="161"/>
      <c r="C36" s="161"/>
      <c r="D36" s="93">
        <v>0</v>
      </c>
      <c r="E36" s="93">
        <v>0</v>
      </c>
      <c r="F36" s="93">
        <v>0</v>
      </c>
      <c r="G36" s="93"/>
      <c r="H36" s="93">
        <v>0</v>
      </c>
      <c r="I36" s="93"/>
      <c r="J36" s="93">
        <v>0</v>
      </c>
      <c r="K36" s="93"/>
      <c r="L36" s="93">
        <v>0</v>
      </c>
      <c r="M36" s="93"/>
      <c r="N36" s="93"/>
      <c r="O36" s="93"/>
      <c r="P36" s="93">
        <f>SUM(D36:N36)</f>
        <v>0</v>
      </c>
      <c r="Q36" s="92"/>
      <c r="R36" s="93">
        <v>897</v>
      </c>
      <c r="S36" s="93"/>
      <c r="T36" s="92">
        <f>SUM(P36:R36)</f>
        <v>897</v>
      </c>
      <c r="U36" s="92"/>
      <c r="V36" s="92"/>
      <c r="W36" s="92"/>
      <c r="X36" s="92"/>
    </row>
    <row r="37" spans="1:24" s="23" customFormat="1" ht="6" customHeight="1">
      <c r="A37" s="98"/>
      <c r="B37" s="161"/>
      <c r="C37" s="161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2"/>
      <c r="R37" s="93"/>
      <c r="S37" s="92"/>
      <c r="T37" s="92"/>
      <c r="U37" s="92"/>
      <c r="V37" s="92"/>
      <c r="W37" s="92"/>
      <c r="X37" s="92"/>
    </row>
    <row r="38" spans="1:24" s="23" customFormat="1" ht="15">
      <c r="A38" s="98" t="s">
        <v>105</v>
      </c>
      <c r="B38" s="161"/>
      <c r="C38" s="161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2"/>
      <c r="R38" s="93"/>
      <c r="S38" s="93"/>
      <c r="T38" s="92"/>
      <c r="U38" s="92"/>
      <c r="V38" s="92"/>
      <c r="W38" s="92"/>
      <c r="X38" s="92"/>
    </row>
    <row r="39" spans="1:24" s="23" customFormat="1" ht="15">
      <c r="A39" s="156" t="s">
        <v>138</v>
      </c>
      <c r="B39" s="161">
        <v>8</v>
      </c>
      <c r="C39" s="161"/>
      <c r="D39" s="93">
        <v>0</v>
      </c>
      <c r="E39" s="93"/>
      <c r="F39" s="93">
        <v>0</v>
      </c>
      <c r="G39" s="93"/>
      <c r="H39" s="93">
        <v>0</v>
      </c>
      <c r="I39" s="93"/>
      <c r="J39" s="93">
        <v>0</v>
      </c>
      <c r="K39" s="93"/>
      <c r="L39" s="93">
        <v>0</v>
      </c>
      <c r="M39" s="93"/>
      <c r="N39" s="93">
        <v>-2738</v>
      </c>
      <c r="O39" s="93"/>
      <c r="P39" s="92">
        <f>SUM(D39:N39)</f>
        <v>-2738</v>
      </c>
      <c r="Q39" s="92"/>
      <c r="R39" s="93">
        <v>0</v>
      </c>
      <c r="S39" s="93"/>
      <c r="T39" s="92">
        <f>SUM(P39:R39)</f>
        <v>-2738</v>
      </c>
      <c r="U39" s="92"/>
      <c r="V39" s="92"/>
      <c r="W39" s="92"/>
      <c r="X39" s="92"/>
    </row>
    <row r="40" spans="1:24" s="23" customFormat="1" ht="6" customHeight="1">
      <c r="A40" s="157"/>
      <c r="B40" s="161"/>
      <c r="C40" s="161"/>
      <c r="D40" s="94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2"/>
      <c r="R40" s="92"/>
      <c r="S40" s="93"/>
      <c r="T40" s="92"/>
      <c r="U40" s="92"/>
      <c r="V40" s="92"/>
      <c r="W40" s="92"/>
      <c r="X40" s="92"/>
    </row>
    <row r="41" spans="1:24" s="23" customFormat="1" ht="6" customHeight="1">
      <c r="A41" s="98"/>
      <c r="B41" s="161"/>
      <c r="C41" s="161"/>
      <c r="D41" s="99"/>
      <c r="E41" s="93"/>
      <c r="F41" s="95"/>
      <c r="G41" s="93"/>
      <c r="H41" s="95"/>
      <c r="I41" s="93"/>
      <c r="J41" s="95"/>
      <c r="K41" s="93"/>
      <c r="L41" s="95"/>
      <c r="M41" s="93"/>
      <c r="N41" s="95"/>
      <c r="O41" s="93"/>
      <c r="P41" s="95"/>
      <c r="Q41" s="93"/>
      <c r="R41" s="95"/>
      <c r="S41" s="93"/>
      <c r="T41" s="95"/>
      <c r="U41" s="92"/>
      <c r="V41" s="92"/>
      <c r="W41" s="92"/>
      <c r="X41" s="92"/>
    </row>
    <row r="42" spans="1:24" s="23" customFormat="1" ht="15">
      <c r="A42" s="98" t="s">
        <v>157</v>
      </c>
      <c r="B42" s="161"/>
      <c r="C42" s="161"/>
      <c r="D42" s="163">
        <f>SUM(D25:D39)</f>
        <v>63391</v>
      </c>
      <c r="E42" s="163">
        <f>SUM(E26:E34)</f>
        <v>0</v>
      </c>
      <c r="F42" s="163">
        <f>SUM(F25:F39)</f>
        <v>0</v>
      </c>
      <c r="G42" s="163">
        <f>SUM(G26:G39)</f>
        <v>0</v>
      </c>
      <c r="H42" s="163">
        <f>SUM(H25:H39)</f>
        <v>21735</v>
      </c>
      <c r="I42" s="163">
        <f>SUM(I26:I39)</f>
        <v>0</v>
      </c>
      <c r="J42" s="163">
        <f>SUM(J25:J39)</f>
        <v>658</v>
      </c>
      <c r="K42" s="163">
        <f>SUM(K26:K39)</f>
        <v>0</v>
      </c>
      <c r="L42" s="163">
        <f>SUM(L25:L39)</f>
        <v>-2</v>
      </c>
      <c r="M42" s="163">
        <f>SUM(M26:M39)</f>
        <v>0</v>
      </c>
      <c r="N42" s="163">
        <f>SUM(N25:N39)</f>
        <v>64083</v>
      </c>
      <c r="O42" s="163">
        <f>SUM(O26:O39)</f>
        <v>0</v>
      </c>
      <c r="P42" s="163">
        <f>SUM(P25:P39)</f>
        <v>149865</v>
      </c>
      <c r="Q42" s="163">
        <f>SUM(Q26:Q39)</f>
        <v>0</v>
      </c>
      <c r="R42" s="163">
        <f>SUM(R25:R39)</f>
        <v>1612</v>
      </c>
      <c r="S42" s="163">
        <f>SUM(S26:S39)</f>
        <v>0</v>
      </c>
      <c r="T42" s="163">
        <f>SUM(T25:T39)</f>
        <v>151477</v>
      </c>
      <c r="U42" s="92">
        <f>T42-'BS'!E74</f>
        <v>0</v>
      </c>
      <c r="V42" s="92"/>
      <c r="W42" s="92"/>
      <c r="X42" s="92"/>
    </row>
    <row r="43" spans="1:20" ht="6.75" customHeight="1" thickBot="1">
      <c r="A43" s="37"/>
      <c r="B43" s="27"/>
      <c r="C43" s="27"/>
      <c r="D43" s="107"/>
      <c r="E43" s="22"/>
      <c r="F43" s="107"/>
      <c r="G43" s="22"/>
      <c r="H43" s="107"/>
      <c r="I43" s="22"/>
      <c r="J43" s="107"/>
      <c r="K43" s="22"/>
      <c r="L43" s="107"/>
      <c r="M43" s="22"/>
      <c r="N43" s="107"/>
      <c r="O43" s="22"/>
      <c r="P43" s="107"/>
      <c r="Q43" s="22"/>
      <c r="R43" s="107"/>
      <c r="S43" s="22"/>
      <c r="T43" s="107"/>
    </row>
    <row r="44" spans="1:17" ht="5.25" customHeight="1">
      <c r="A44" s="37"/>
      <c r="B44" s="27"/>
      <c r="C44" s="27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6" ht="6" customHeight="1">
      <c r="A45" s="37"/>
      <c r="B45" s="27"/>
      <c r="C45" s="27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20" ht="15">
      <c r="A46" s="145" t="s">
        <v>103</v>
      </c>
      <c r="B46" s="146"/>
      <c r="C46" s="146"/>
      <c r="D46" s="147"/>
      <c r="E46" s="147"/>
      <c r="F46" s="147"/>
      <c r="G46" s="148"/>
      <c r="H46" s="147"/>
      <c r="I46" s="148"/>
      <c r="J46" s="147"/>
      <c r="K46" s="148"/>
      <c r="L46" s="147"/>
      <c r="M46" s="148"/>
      <c r="N46" s="147"/>
      <c r="O46" s="147"/>
      <c r="P46" s="147"/>
      <c r="Q46" s="124"/>
      <c r="R46" s="124"/>
      <c r="S46" s="124"/>
      <c r="T46" s="124"/>
    </row>
    <row r="47" spans="1:20" ht="15">
      <c r="A47" s="149" t="s">
        <v>100</v>
      </c>
      <c r="B47" s="146"/>
      <c r="C47" s="146"/>
      <c r="D47" s="147"/>
      <c r="E47" s="147"/>
      <c r="F47" s="147"/>
      <c r="G47" s="148"/>
      <c r="H47" s="147"/>
      <c r="I47" s="148"/>
      <c r="J47" s="147"/>
      <c r="K47" s="148"/>
      <c r="L47" s="147"/>
      <c r="M47" s="148"/>
      <c r="N47" s="147"/>
      <c r="O47" s="147"/>
      <c r="P47" s="147"/>
      <c r="Q47" s="124"/>
      <c r="R47" s="124"/>
      <c r="S47" s="124"/>
      <c r="T47" s="124"/>
    </row>
    <row r="48" spans="1:20" ht="15">
      <c r="A48" s="149" t="s">
        <v>158</v>
      </c>
      <c r="B48" s="146"/>
      <c r="C48" s="146"/>
      <c r="D48" s="13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4"/>
      <c r="R48" s="124"/>
      <c r="S48" s="124"/>
      <c r="T48" s="124"/>
    </row>
    <row r="49" spans="1:20" ht="4.5" customHeight="1">
      <c r="A49" s="149"/>
      <c r="B49" s="146"/>
      <c r="C49" s="146"/>
      <c r="D49" s="13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4"/>
      <c r="R49" s="124"/>
      <c r="S49" s="124"/>
      <c r="T49" s="124"/>
    </row>
    <row r="50" spans="1:20" ht="15">
      <c r="A50" s="137" t="s">
        <v>144</v>
      </c>
      <c r="B50" s="146"/>
      <c r="C50" s="146"/>
      <c r="D50" s="117">
        <v>63389</v>
      </c>
      <c r="E50" s="117"/>
      <c r="F50" s="117">
        <v>5</v>
      </c>
      <c r="G50" s="117"/>
      <c r="H50" s="117">
        <v>21732</v>
      </c>
      <c r="I50" s="117"/>
      <c r="J50" s="117">
        <v>658</v>
      </c>
      <c r="K50" s="117"/>
      <c r="L50" s="115">
        <v>0</v>
      </c>
      <c r="M50" s="115"/>
      <c r="N50" s="117">
        <v>30492</v>
      </c>
      <c r="O50" s="117"/>
      <c r="P50" s="117">
        <f>SUM(D50:N50)</f>
        <v>116276</v>
      </c>
      <c r="Q50" s="115"/>
      <c r="R50" s="115">
        <v>182</v>
      </c>
      <c r="S50" s="115"/>
      <c r="T50" s="115">
        <f>+P50+R50</f>
        <v>116458</v>
      </c>
    </row>
    <row r="51" spans="1:20" ht="4.5" customHeight="1">
      <c r="A51" s="137"/>
      <c r="B51" s="146"/>
      <c r="C51" s="146"/>
      <c r="D51" s="117"/>
      <c r="E51" s="117"/>
      <c r="F51" s="117"/>
      <c r="G51" s="117"/>
      <c r="H51" s="117"/>
      <c r="I51" s="117"/>
      <c r="J51" s="117"/>
      <c r="K51" s="117"/>
      <c r="L51" s="115"/>
      <c r="M51" s="115"/>
      <c r="N51" s="117"/>
      <c r="O51" s="117"/>
      <c r="P51" s="117">
        <f aca="true" t="shared" si="0" ref="P51:P62">SUM(D51:N51)</f>
        <v>0</v>
      </c>
      <c r="Q51" s="115"/>
      <c r="R51" s="115"/>
      <c r="S51" s="115"/>
      <c r="T51" s="115">
        <f aca="true" t="shared" si="1" ref="T51:T62">+P51+R51</f>
        <v>0</v>
      </c>
    </row>
    <row r="52" spans="1:20" ht="15" hidden="1">
      <c r="A52" s="150" t="s">
        <v>85</v>
      </c>
      <c r="B52" s="146"/>
      <c r="C52" s="146"/>
      <c r="D52" s="117" t="s">
        <v>47</v>
      </c>
      <c r="E52" s="117"/>
      <c r="F52" s="117"/>
      <c r="G52" s="117"/>
      <c r="H52" s="117" t="s">
        <v>47</v>
      </c>
      <c r="I52" s="117"/>
      <c r="J52" s="117"/>
      <c r="K52" s="117"/>
      <c r="L52" s="115"/>
      <c r="M52" s="115"/>
      <c r="N52" s="117"/>
      <c r="O52" s="117"/>
      <c r="P52" s="117">
        <f t="shared" si="0"/>
        <v>0</v>
      </c>
      <c r="Q52" s="115"/>
      <c r="R52" s="115"/>
      <c r="S52" s="115"/>
      <c r="T52" s="115">
        <f t="shared" si="1"/>
        <v>0</v>
      </c>
    </row>
    <row r="53" spans="1:20" ht="15" hidden="1">
      <c r="A53" s="150" t="s">
        <v>86</v>
      </c>
      <c r="B53" s="146"/>
      <c r="C53" s="146"/>
      <c r="D53" s="117"/>
      <c r="E53" s="117"/>
      <c r="F53" s="117"/>
      <c r="G53" s="117"/>
      <c r="H53" s="117"/>
      <c r="I53" s="117"/>
      <c r="J53" s="117"/>
      <c r="K53" s="117"/>
      <c r="L53" s="115"/>
      <c r="M53" s="115"/>
      <c r="N53" s="117"/>
      <c r="O53" s="117"/>
      <c r="P53" s="117">
        <f t="shared" si="0"/>
        <v>0</v>
      </c>
      <c r="Q53" s="115"/>
      <c r="R53" s="115"/>
      <c r="S53" s="115"/>
      <c r="T53" s="115">
        <f t="shared" si="1"/>
        <v>0</v>
      </c>
    </row>
    <row r="54" spans="1:24" s="19" customFormat="1" ht="14.25" customHeight="1" hidden="1">
      <c r="A54" s="150" t="s">
        <v>87</v>
      </c>
      <c r="B54" s="146">
        <v>6</v>
      </c>
      <c r="C54" s="146"/>
      <c r="D54" s="117"/>
      <c r="E54" s="117"/>
      <c r="F54" s="117"/>
      <c r="G54" s="117"/>
      <c r="H54" s="117"/>
      <c r="I54" s="117"/>
      <c r="J54" s="117"/>
      <c r="K54" s="117"/>
      <c r="L54" s="115"/>
      <c r="M54" s="115"/>
      <c r="N54" s="117"/>
      <c r="O54" s="117"/>
      <c r="P54" s="117">
        <f t="shared" si="0"/>
        <v>0</v>
      </c>
      <c r="Q54" s="115"/>
      <c r="R54" s="115"/>
      <c r="S54" s="115"/>
      <c r="T54" s="115">
        <f t="shared" si="1"/>
        <v>0</v>
      </c>
      <c r="U54" s="80"/>
      <c r="V54" s="80"/>
      <c r="W54" s="80"/>
      <c r="X54" s="80"/>
    </row>
    <row r="55" spans="1:20" ht="6" customHeight="1" hidden="1">
      <c r="A55" s="150"/>
      <c r="B55" s="146"/>
      <c r="C55" s="146"/>
      <c r="D55" s="117"/>
      <c r="E55" s="117"/>
      <c r="F55" s="117"/>
      <c r="G55" s="117"/>
      <c r="H55" s="117"/>
      <c r="I55" s="117"/>
      <c r="J55" s="117"/>
      <c r="K55" s="117"/>
      <c r="L55" s="115"/>
      <c r="M55" s="115"/>
      <c r="N55" s="117"/>
      <c r="O55" s="117"/>
      <c r="P55" s="117">
        <f t="shared" si="0"/>
        <v>0</v>
      </c>
      <c r="Q55" s="115"/>
      <c r="R55" s="115"/>
      <c r="S55" s="115"/>
      <c r="T55" s="115">
        <f t="shared" si="1"/>
        <v>0</v>
      </c>
    </row>
    <row r="56" spans="1:20" ht="15" hidden="1">
      <c r="A56" s="150" t="s">
        <v>85</v>
      </c>
      <c r="B56" s="146"/>
      <c r="C56" s="146"/>
      <c r="D56" s="117" t="s">
        <v>47</v>
      </c>
      <c r="E56" s="117"/>
      <c r="F56" s="117"/>
      <c r="G56" s="117"/>
      <c r="H56" s="117" t="s">
        <v>47</v>
      </c>
      <c r="I56" s="117"/>
      <c r="J56" s="117"/>
      <c r="K56" s="117"/>
      <c r="L56" s="115"/>
      <c r="M56" s="115"/>
      <c r="N56" s="117"/>
      <c r="O56" s="117"/>
      <c r="P56" s="117">
        <f t="shared" si="0"/>
        <v>0</v>
      </c>
      <c r="Q56" s="115"/>
      <c r="R56" s="115"/>
      <c r="S56" s="115"/>
      <c r="T56" s="115">
        <f t="shared" si="1"/>
        <v>0</v>
      </c>
    </row>
    <row r="57" spans="1:20" ht="15" hidden="1">
      <c r="A57" s="150" t="s">
        <v>97</v>
      </c>
      <c r="B57" s="146"/>
      <c r="C57" s="146"/>
      <c r="D57" s="117"/>
      <c r="E57" s="117"/>
      <c r="F57" s="117"/>
      <c r="G57" s="117"/>
      <c r="H57" s="117"/>
      <c r="I57" s="117"/>
      <c r="J57" s="117"/>
      <c r="K57" s="117"/>
      <c r="L57" s="115"/>
      <c r="M57" s="115"/>
      <c r="N57" s="117"/>
      <c r="O57" s="117"/>
      <c r="P57" s="117">
        <f t="shared" si="0"/>
        <v>0</v>
      </c>
      <c r="Q57" s="115"/>
      <c r="R57" s="115"/>
      <c r="S57" s="115"/>
      <c r="T57" s="115">
        <f t="shared" si="1"/>
        <v>0</v>
      </c>
    </row>
    <row r="58" spans="1:20" ht="14.25" customHeight="1" hidden="1">
      <c r="A58" s="150" t="s">
        <v>98</v>
      </c>
      <c r="B58" s="146">
        <v>6</v>
      </c>
      <c r="C58" s="146"/>
      <c r="D58" s="117"/>
      <c r="E58" s="117"/>
      <c r="F58" s="117"/>
      <c r="G58" s="117"/>
      <c r="H58" s="117"/>
      <c r="I58" s="117"/>
      <c r="J58" s="117"/>
      <c r="K58" s="117"/>
      <c r="L58" s="115"/>
      <c r="M58" s="115"/>
      <c r="N58" s="117"/>
      <c r="O58" s="117"/>
      <c r="P58" s="117">
        <f t="shared" si="0"/>
        <v>0</v>
      </c>
      <c r="Q58" s="115"/>
      <c r="R58" s="115"/>
      <c r="S58" s="115"/>
      <c r="T58" s="115">
        <f t="shared" si="1"/>
        <v>0</v>
      </c>
    </row>
    <row r="59" spans="1:20" ht="15" hidden="1">
      <c r="A59" s="150"/>
      <c r="B59" s="146"/>
      <c r="C59" s="146"/>
      <c r="D59" s="117"/>
      <c r="E59" s="117"/>
      <c r="F59" s="117"/>
      <c r="G59" s="117"/>
      <c r="H59" s="117"/>
      <c r="I59" s="117"/>
      <c r="J59" s="117"/>
      <c r="K59" s="117"/>
      <c r="L59" s="115"/>
      <c r="M59" s="115"/>
      <c r="N59" s="117"/>
      <c r="O59" s="117"/>
      <c r="P59" s="117">
        <f t="shared" si="0"/>
        <v>0</v>
      </c>
      <c r="Q59" s="115"/>
      <c r="R59" s="115"/>
      <c r="S59" s="115"/>
      <c r="T59" s="115">
        <f t="shared" si="1"/>
        <v>0</v>
      </c>
    </row>
    <row r="60" spans="1:20" ht="14.25" customHeight="1" hidden="1">
      <c r="A60" s="150" t="s">
        <v>95</v>
      </c>
      <c r="B60" s="146"/>
      <c r="C60" s="146"/>
      <c r="D60" s="117"/>
      <c r="E60" s="117"/>
      <c r="F60" s="117"/>
      <c r="G60" s="117"/>
      <c r="H60" s="117"/>
      <c r="I60" s="117"/>
      <c r="J60" s="117"/>
      <c r="K60" s="117"/>
      <c r="L60" s="115"/>
      <c r="M60" s="115"/>
      <c r="N60" s="117"/>
      <c r="O60" s="117"/>
      <c r="P60" s="117">
        <f t="shared" si="0"/>
        <v>0</v>
      </c>
      <c r="Q60" s="115"/>
      <c r="R60" s="115"/>
      <c r="S60" s="115"/>
      <c r="T60" s="115">
        <f t="shared" si="1"/>
        <v>0</v>
      </c>
    </row>
    <row r="61" spans="1:20" ht="15" customHeight="1" hidden="1">
      <c r="A61" s="150" t="s">
        <v>96</v>
      </c>
      <c r="B61" s="146" t="s">
        <v>92</v>
      </c>
      <c r="C61" s="146"/>
      <c r="D61" s="117"/>
      <c r="E61" s="117"/>
      <c r="F61" s="117"/>
      <c r="G61" s="117"/>
      <c r="H61" s="117"/>
      <c r="I61" s="117"/>
      <c r="J61" s="117"/>
      <c r="K61" s="117"/>
      <c r="L61" s="115"/>
      <c r="M61" s="115"/>
      <c r="N61" s="117"/>
      <c r="O61" s="117"/>
      <c r="P61" s="117">
        <f t="shared" si="0"/>
        <v>0</v>
      </c>
      <c r="Q61" s="115"/>
      <c r="R61" s="115"/>
      <c r="S61" s="115"/>
      <c r="T61" s="115">
        <f t="shared" si="1"/>
        <v>0</v>
      </c>
    </row>
    <row r="62" spans="1:20" ht="15" hidden="1">
      <c r="A62" s="137"/>
      <c r="B62" s="146"/>
      <c r="C62" s="146"/>
      <c r="D62" s="117"/>
      <c r="E62" s="117"/>
      <c r="F62" s="117"/>
      <c r="G62" s="117"/>
      <c r="H62" s="117"/>
      <c r="I62" s="117"/>
      <c r="J62" s="117"/>
      <c r="K62" s="117"/>
      <c r="L62" s="115"/>
      <c r="M62" s="115"/>
      <c r="N62" s="117"/>
      <c r="O62" s="117"/>
      <c r="P62" s="117">
        <f t="shared" si="0"/>
        <v>0</v>
      </c>
      <c r="Q62" s="115"/>
      <c r="R62" s="115"/>
      <c r="S62" s="115"/>
      <c r="T62" s="115">
        <f t="shared" si="1"/>
        <v>0</v>
      </c>
    </row>
    <row r="63" spans="1:20" ht="17.25" customHeight="1">
      <c r="A63" s="137" t="s">
        <v>164</v>
      </c>
      <c r="B63" s="146"/>
      <c r="C63" s="146"/>
      <c r="D63" s="126">
        <v>0</v>
      </c>
      <c r="E63" s="126"/>
      <c r="F63" s="126">
        <v>0</v>
      </c>
      <c r="G63" s="126"/>
      <c r="H63" s="126">
        <v>0</v>
      </c>
      <c r="I63" s="126"/>
      <c r="J63" s="126">
        <v>0</v>
      </c>
      <c r="K63" s="126"/>
      <c r="L63" s="126">
        <v>0</v>
      </c>
      <c r="M63" s="124"/>
      <c r="N63" s="126">
        <v>20597</v>
      </c>
      <c r="O63" s="126"/>
      <c r="P63" s="117">
        <f>SUM(D63:N63)</f>
        <v>20597</v>
      </c>
      <c r="Q63" s="124"/>
      <c r="R63" s="126">
        <v>122</v>
      </c>
      <c r="S63" s="124"/>
      <c r="T63" s="124">
        <f>+P63+R63</f>
        <v>20719</v>
      </c>
    </row>
    <row r="64" spans="1:20" ht="6.75" customHeight="1">
      <c r="A64" s="137"/>
      <c r="B64" s="146"/>
      <c r="C64" s="146"/>
      <c r="D64" s="126"/>
      <c r="E64" s="126"/>
      <c r="F64" s="126"/>
      <c r="G64" s="126"/>
      <c r="H64" s="126"/>
      <c r="I64" s="126"/>
      <c r="J64" s="126"/>
      <c r="K64" s="126"/>
      <c r="L64" s="126"/>
      <c r="M64" s="124"/>
      <c r="N64" s="126"/>
      <c r="O64" s="126"/>
      <c r="P64" s="126"/>
      <c r="Q64" s="124"/>
      <c r="R64" s="126"/>
      <c r="S64" s="124"/>
      <c r="T64" s="124"/>
    </row>
    <row r="65" spans="1:20" ht="17.25" customHeight="1">
      <c r="A65" s="137" t="s">
        <v>136</v>
      </c>
      <c r="B65" s="146"/>
      <c r="C65" s="146"/>
      <c r="D65" s="126"/>
      <c r="E65" s="126"/>
      <c r="F65" s="126"/>
      <c r="G65" s="126"/>
      <c r="H65" s="126"/>
      <c r="I65" s="126"/>
      <c r="J65" s="126"/>
      <c r="K65" s="126"/>
      <c r="L65" s="126"/>
      <c r="M65" s="124"/>
      <c r="N65" s="126"/>
      <c r="O65" s="126"/>
      <c r="P65" s="117"/>
      <c r="Q65" s="124"/>
      <c r="R65" s="126"/>
      <c r="S65" s="124"/>
      <c r="T65" s="124"/>
    </row>
    <row r="66" spans="1:20" ht="17.25" customHeight="1">
      <c r="A66" s="137" t="s">
        <v>137</v>
      </c>
      <c r="B66" s="146"/>
      <c r="C66" s="146"/>
      <c r="D66" s="126">
        <v>0</v>
      </c>
      <c r="E66" s="126"/>
      <c r="F66" s="126">
        <v>0</v>
      </c>
      <c r="G66" s="126"/>
      <c r="H66" s="126">
        <v>0</v>
      </c>
      <c r="I66" s="126"/>
      <c r="J66" s="126">
        <v>0</v>
      </c>
      <c r="K66" s="126"/>
      <c r="L66" s="126">
        <v>0</v>
      </c>
      <c r="M66" s="124"/>
      <c r="N66" s="126">
        <v>0</v>
      </c>
      <c r="O66" s="126"/>
      <c r="P66" s="117">
        <v>0</v>
      </c>
      <c r="Q66" s="124"/>
      <c r="R66" s="126">
        <v>277</v>
      </c>
      <c r="S66" s="124"/>
      <c r="T66" s="124">
        <v>277</v>
      </c>
    </row>
    <row r="67" spans="1:20" ht="6" customHeight="1">
      <c r="A67" s="137"/>
      <c r="B67" s="146"/>
      <c r="C67" s="146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</row>
    <row r="68" spans="1:20" ht="17.25" customHeight="1">
      <c r="A68" s="137" t="s">
        <v>105</v>
      </c>
      <c r="B68" s="146"/>
      <c r="C68" s="146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</row>
    <row r="69" spans="1:22" ht="17.25" customHeight="1">
      <c r="A69" s="151" t="s">
        <v>139</v>
      </c>
      <c r="B69" s="171">
        <v>8</v>
      </c>
      <c r="C69" s="121"/>
      <c r="D69" s="124">
        <v>0</v>
      </c>
      <c r="E69" s="124"/>
      <c r="F69" s="124">
        <v>0</v>
      </c>
      <c r="G69" s="124"/>
      <c r="H69" s="124">
        <v>0</v>
      </c>
      <c r="I69" s="124"/>
      <c r="J69" s="124">
        <v>0</v>
      </c>
      <c r="K69" s="124"/>
      <c r="L69" s="124">
        <v>0</v>
      </c>
      <c r="M69" s="124"/>
      <c r="N69" s="126">
        <v>-2282</v>
      </c>
      <c r="O69" s="124"/>
      <c r="P69" s="124">
        <f>SUM(D69:N69)</f>
        <v>-2282</v>
      </c>
      <c r="Q69" s="124"/>
      <c r="R69" s="124">
        <v>0</v>
      </c>
      <c r="S69" s="124"/>
      <c r="T69" s="124">
        <f>SUM(P69:R69)</f>
        <v>-2282</v>
      </c>
      <c r="V69" s="21">
        <f>234-182</f>
        <v>52</v>
      </c>
    </row>
    <row r="70" spans="1:20" ht="5.25" customHeight="1">
      <c r="A70" s="152"/>
      <c r="B70" s="146"/>
      <c r="C70" s="146"/>
      <c r="D70" s="127"/>
      <c r="E70" s="126"/>
      <c r="F70" s="126"/>
      <c r="G70" s="126"/>
      <c r="H70" s="126"/>
      <c r="I70" s="126"/>
      <c r="J70" s="126"/>
      <c r="K70" s="126"/>
      <c r="L70" s="126"/>
      <c r="M70" s="124"/>
      <c r="N70" s="126"/>
      <c r="O70" s="126"/>
      <c r="P70" s="126"/>
      <c r="Q70" s="124"/>
      <c r="R70" s="126"/>
      <c r="S70" s="124"/>
      <c r="T70" s="126"/>
    </row>
    <row r="71" spans="1:20" ht="5.25" customHeight="1">
      <c r="A71" s="137"/>
      <c r="B71" s="146"/>
      <c r="C71" s="146"/>
      <c r="D71" s="135"/>
      <c r="E71" s="126"/>
      <c r="F71" s="125"/>
      <c r="G71" s="126"/>
      <c r="H71" s="125"/>
      <c r="I71" s="126"/>
      <c r="J71" s="125"/>
      <c r="K71" s="126"/>
      <c r="L71" s="125"/>
      <c r="M71" s="124"/>
      <c r="N71" s="125"/>
      <c r="O71" s="126"/>
      <c r="P71" s="125"/>
      <c r="Q71" s="124"/>
      <c r="R71" s="125"/>
      <c r="S71" s="124"/>
      <c r="T71" s="125"/>
    </row>
    <row r="72" spans="1:24" s="10" customFormat="1" ht="15" customHeight="1">
      <c r="A72" s="137" t="s">
        <v>159</v>
      </c>
      <c r="B72" s="146"/>
      <c r="C72" s="153"/>
      <c r="D72" s="126">
        <f>SUM(D50:D69)</f>
        <v>63389</v>
      </c>
      <c r="E72" s="126">
        <f>SUM(E63:E69)</f>
        <v>0</v>
      </c>
      <c r="F72" s="126">
        <f>SUM(F50:F69)</f>
        <v>5</v>
      </c>
      <c r="G72" s="126">
        <f>SUM(G63:G69)</f>
        <v>0</v>
      </c>
      <c r="H72" s="126">
        <f>SUM(H50:H69)</f>
        <v>21732</v>
      </c>
      <c r="I72" s="126">
        <f>SUM(I63:I69)</f>
        <v>0</v>
      </c>
      <c r="J72" s="126">
        <f>SUM(J50:J69)</f>
        <v>658</v>
      </c>
      <c r="K72" s="126">
        <f>SUM(K63:K69)</f>
        <v>0</v>
      </c>
      <c r="L72" s="126">
        <f>SUM(L50:L69)</f>
        <v>0</v>
      </c>
      <c r="M72" s="126">
        <f>SUM(M63:M69)</f>
        <v>0</v>
      </c>
      <c r="N72" s="126">
        <f>SUM(N50:N69)</f>
        <v>48807</v>
      </c>
      <c r="O72" s="126">
        <f>SUM(O63:O69)</f>
        <v>0</v>
      </c>
      <c r="P72" s="126">
        <f>SUM(P50:P69)</f>
        <v>134591</v>
      </c>
      <c r="Q72" s="126">
        <f>SUM(Q63:Q69)</f>
        <v>0</v>
      </c>
      <c r="R72" s="126">
        <f>SUM(R50:R69)</f>
        <v>581</v>
      </c>
      <c r="S72" s="126">
        <f>SUM(S63:S69)</f>
        <v>0</v>
      </c>
      <c r="T72" s="126">
        <f>SUM(T50:T69)</f>
        <v>135172</v>
      </c>
      <c r="U72" s="22">
        <f>+T72-'BS'!G74</f>
        <v>0</v>
      </c>
      <c r="V72" s="22"/>
      <c r="W72" s="22" t="s">
        <v>47</v>
      </c>
      <c r="X72" s="22"/>
    </row>
    <row r="73" spans="1:24" s="10" customFormat="1" ht="4.5" customHeight="1" thickBot="1">
      <c r="A73" s="154"/>
      <c r="B73" s="146"/>
      <c r="C73" s="146"/>
      <c r="D73" s="155"/>
      <c r="E73" s="126"/>
      <c r="F73" s="155"/>
      <c r="G73" s="126"/>
      <c r="H73" s="155"/>
      <c r="I73" s="126"/>
      <c r="J73" s="155"/>
      <c r="K73" s="126"/>
      <c r="L73" s="155"/>
      <c r="M73" s="126"/>
      <c r="N73" s="155"/>
      <c r="O73" s="126"/>
      <c r="P73" s="155"/>
      <c r="Q73" s="126"/>
      <c r="R73" s="155"/>
      <c r="S73" s="126"/>
      <c r="T73" s="155"/>
      <c r="U73" s="22"/>
      <c r="V73" s="22"/>
      <c r="W73" s="22"/>
      <c r="X73" s="22"/>
    </row>
    <row r="74" spans="1:24" s="98" customFormat="1" ht="9.75" customHeight="1">
      <c r="A74" s="101"/>
      <c r="B74" s="161"/>
      <c r="C74" s="161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10" customFormat="1" ht="15" customHeight="1">
      <c r="A75" s="184" t="s">
        <v>108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22"/>
      <c r="V75" s="22"/>
      <c r="W75" s="22"/>
      <c r="X75" s="22"/>
    </row>
    <row r="76" spans="1:24" s="10" customFormat="1" ht="5.25" customHeight="1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22"/>
      <c r="V76" s="22"/>
      <c r="W76" s="22"/>
      <c r="X76" s="22"/>
    </row>
    <row r="77" spans="1:24" s="10" customFormat="1" ht="4.5" customHeight="1">
      <c r="A77" s="1"/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s="10" customFormat="1" ht="15">
      <c r="A78" s="1" t="str">
        <f>+'[1]BS'!A93</f>
        <v>The notes set out on pages 5 to 15 form an integral part of the interim financial report.</v>
      </c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s="10" customFormat="1" ht="4.5" customHeight="1">
      <c r="A79" s="50"/>
      <c r="B79" s="51"/>
      <c r="C79" s="51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2"/>
      <c r="V79" s="22"/>
      <c r="W79" s="22"/>
      <c r="X79" s="22"/>
    </row>
    <row r="80" spans="1:24" s="10" customFormat="1" ht="15">
      <c r="A80" s="49" t="str">
        <f>'BS'!A95</f>
        <v>PCB Financial Report For Fourth Quarter Ended 31.12.2006</v>
      </c>
      <c r="B80" s="52"/>
      <c r="C80" s="52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22"/>
      <c r="O80" s="22"/>
      <c r="P80" s="22"/>
      <c r="Q80" s="22"/>
      <c r="R80" s="22"/>
      <c r="S80" s="22"/>
      <c r="T80" s="108" t="s">
        <v>131</v>
      </c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s="10" customFormat="1" ht="15">
      <c r="A85" s="179"/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s="10" customFormat="1" ht="15">
      <c r="A86" s="179"/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 customHeight="1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10" customFormat="1" ht="15">
      <c r="B167" s="27"/>
      <c r="C167" s="27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s="10" customFormat="1" ht="15">
      <c r="B168" s="27"/>
      <c r="C168" s="27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s="10" customFormat="1" ht="15">
      <c r="B169" s="27"/>
      <c r="C169" s="27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s="10" customFormat="1" ht="15">
      <c r="B170" s="27"/>
      <c r="C170" s="27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s="10" customFormat="1" ht="15">
      <c r="B171" s="27"/>
      <c r="C171" s="27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s="10" customFormat="1" ht="15">
      <c r="B172" s="27"/>
      <c r="C172" s="27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2:24" s="10" customFormat="1" ht="15">
      <c r="B173" s="27"/>
      <c r="C173" s="27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2:24" s="10" customFormat="1" ht="15">
      <c r="B174" s="27"/>
      <c r="C174" s="27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2:24" s="10" customFormat="1" ht="15">
      <c r="B175" s="27"/>
      <c r="C175" s="27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2:24" s="10" customFormat="1" ht="15">
      <c r="B176" s="27"/>
      <c r="C176" s="27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2:24" s="10" customFormat="1" ht="15">
      <c r="B177" s="27"/>
      <c r="C177" s="27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2:24" s="10" customFormat="1" ht="15">
      <c r="B178" s="27"/>
      <c r="C178" s="27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</sheetData>
  <mergeCells count="9">
    <mergeCell ref="A1:T1"/>
    <mergeCell ref="A2:T2"/>
    <mergeCell ref="A3:T3"/>
    <mergeCell ref="A6:T6"/>
    <mergeCell ref="A85:A86"/>
    <mergeCell ref="A7:T7"/>
    <mergeCell ref="D12:P12"/>
    <mergeCell ref="E14:L14"/>
    <mergeCell ref="A75:T76"/>
  </mergeCells>
  <printOptions horizontalCentered="1" verticalCentered="1"/>
  <pageMargins left="0.75" right="0.25" top="0.21" bottom="0.21" header="0.17" footer="0.17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zoomScale="80" zoomScaleNormal="8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2" width="0" style="1" hidden="1" customWidth="1"/>
    <col min="13" max="16384" width="9.140625" style="1" customWidth="1"/>
  </cols>
  <sheetData>
    <row r="1" spans="1:13" ht="15">
      <c r="A1" s="175" t="str">
        <f>'IS'!A1</f>
        <v>PRINSIPTEK CORPORATION BERHAD </v>
      </c>
      <c r="B1" s="175"/>
      <c r="C1" s="175"/>
      <c r="D1" s="175"/>
      <c r="E1" s="175"/>
      <c r="F1" s="175"/>
      <c r="G1" s="175"/>
      <c r="H1" s="29"/>
      <c r="I1" s="29"/>
      <c r="J1" s="29"/>
      <c r="K1" s="29"/>
      <c r="L1" s="17"/>
      <c r="M1" s="17"/>
    </row>
    <row r="2" spans="1:13" ht="15" customHeight="1">
      <c r="A2" s="175" t="str">
        <f>'IS'!A2</f>
        <v>(Company No. 595000-H)</v>
      </c>
      <c r="B2" s="175"/>
      <c r="C2" s="175"/>
      <c r="D2" s="175"/>
      <c r="E2" s="175"/>
      <c r="F2" s="175"/>
      <c r="G2" s="175"/>
      <c r="H2" s="29"/>
      <c r="I2" s="29"/>
      <c r="J2" s="29"/>
      <c r="K2" s="29"/>
      <c r="L2" s="17"/>
      <c r="M2" s="17"/>
    </row>
    <row r="3" spans="1:13" ht="15" customHeight="1">
      <c r="A3" s="175" t="str">
        <f>'IS'!A3</f>
        <v>(Incorporated in Malaysia)</v>
      </c>
      <c r="B3" s="175"/>
      <c r="C3" s="175"/>
      <c r="D3" s="175"/>
      <c r="E3" s="175"/>
      <c r="F3" s="175"/>
      <c r="G3" s="175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78" t="s">
        <v>45</v>
      </c>
      <c r="B6" s="178"/>
      <c r="C6" s="178"/>
      <c r="D6" s="178"/>
      <c r="E6" s="178"/>
      <c r="F6" s="178"/>
      <c r="G6" s="178"/>
      <c r="H6" s="71"/>
      <c r="I6" s="71"/>
      <c r="J6" s="71"/>
      <c r="K6" s="71"/>
      <c r="L6" s="17"/>
      <c r="M6" s="17"/>
    </row>
    <row r="7" spans="1:13" ht="15.75" thickBot="1">
      <c r="A7" s="174" t="str">
        <f>'IS'!A7</f>
        <v>FOR THE FOURTH FINANCIAL QUARTER ENDED 31 DECEMBER  2006</v>
      </c>
      <c r="B7" s="174"/>
      <c r="C7" s="174"/>
      <c r="D7" s="174"/>
      <c r="E7" s="174"/>
      <c r="F7" s="174"/>
      <c r="G7" s="174"/>
      <c r="H7" s="70"/>
      <c r="I7" s="70"/>
      <c r="J7" s="70"/>
      <c r="K7" s="70"/>
      <c r="L7" s="17"/>
      <c r="M7" s="17"/>
    </row>
    <row r="8" spans="1:13" s="23" customFormat="1" ht="4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M8" s="55"/>
    </row>
    <row r="9" spans="1:13" ht="4.5" customHeight="1">
      <c r="A9" s="18"/>
      <c r="B9" s="18"/>
      <c r="L9" s="17"/>
      <c r="M9" s="17"/>
    </row>
    <row r="10" spans="1:2" ht="15">
      <c r="A10" s="18" t="s">
        <v>27</v>
      </c>
      <c r="B10" s="18"/>
    </row>
    <row r="11" spans="1:2" ht="4.5" customHeight="1">
      <c r="A11" s="18"/>
      <c r="B11" s="18"/>
    </row>
    <row r="12" spans="1:7" ht="15">
      <c r="A12" s="18"/>
      <c r="B12" s="18"/>
      <c r="E12" s="16" t="s">
        <v>79</v>
      </c>
      <c r="G12" s="109" t="s">
        <v>104</v>
      </c>
    </row>
    <row r="13" spans="1:7" ht="15">
      <c r="A13" s="18"/>
      <c r="B13" s="18"/>
      <c r="E13" s="29" t="s">
        <v>69</v>
      </c>
      <c r="F13" s="8"/>
      <c r="G13" s="109" t="s">
        <v>63</v>
      </c>
    </row>
    <row r="14" spans="1:9" ht="15">
      <c r="A14" s="18"/>
      <c r="B14" s="18"/>
      <c r="E14" s="29" t="s">
        <v>68</v>
      </c>
      <c r="F14" s="8"/>
      <c r="G14" s="109" t="s">
        <v>101</v>
      </c>
      <c r="I14" s="8"/>
    </row>
    <row r="15" spans="1:10" s="10" customFormat="1" ht="15">
      <c r="A15" s="27"/>
      <c r="B15" s="27"/>
      <c r="C15" s="9" t="s">
        <v>3</v>
      </c>
      <c r="D15" s="9"/>
      <c r="E15" s="8" t="str">
        <f>'IS'!C18</f>
        <v>31.12.2006</v>
      </c>
      <c r="F15" s="8"/>
      <c r="G15" s="110" t="str">
        <f>'IS'!I18</f>
        <v>31.12.2005</v>
      </c>
      <c r="H15" s="27"/>
      <c r="I15" s="33"/>
      <c r="J15" s="13"/>
    </row>
    <row r="16" spans="1:10" s="10" customFormat="1" ht="6" customHeight="1">
      <c r="A16" s="27"/>
      <c r="B16" s="27"/>
      <c r="C16" s="51"/>
      <c r="D16" s="27"/>
      <c r="E16" s="30"/>
      <c r="F16" s="8"/>
      <c r="G16" s="111"/>
      <c r="H16" s="27"/>
      <c r="I16" s="33"/>
      <c r="J16" s="13"/>
    </row>
    <row r="17" spans="1:10" s="10" customFormat="1" ht="6" customHeight="1">
      <c r="A17" s="27"/>
      <c r="B17" s="27"/>
      <c r="C17" s="27"/>
      <c r="D17" s="27"/>
      <c r="E17" s="8"/>
      <c r="F17" s="8"/>
      <c r="G17" s="110"/>
      <c r="H17" s="27"/>
      <c r="I17" s="33"/>
      <c r="J17" s="13"/>
    </row>
    <row r="18" spans="1:10" s="10" customFormat="1" ht="15">
      <c r="A18" s="27"/>
      <c r="B18" s="27"/>
      <c r="C18" s="27"/>
      <c r="D18" s="27"/>
      <c r="E18" s="29" t="s">
        <v>0</v>
      </c>
      <c r="F18" s="8"/>
      <c r="G18" s="109" t="s">
        <v>0</v>
      </c>
      <c r="H18" s="27"/>
      <c r="I18" s="33"/>
      <c r="J18" s="13"/>
    </row>
    <row r="19" spans="1:10" s="10" customFormat="1" ht="6" customHeight="1">
      <c r="A19" s="27"/>
      <c r="B19" s="27"/>
      <c r="C19" s="27"/>
      <c r="D19" s="27"/>
      <c r="E19" s="29"/>
      <c r="F19" s="8"/>
      <c r="G19" s="109"/>
      <c r="H19" s="27"/>
      <c r="I19" s="33"/>
      <c r="J19" s="13"/>
    </row>
    <row r="20" spans="1:10" s="10" customFormat="1" ht="15">
      <c r="A20" s="38" t="s">
        <v>35</v>
      </c>
      <c r="B20" s="27"/>
      <c r="C20" s="27"/>
      <c r="D20" s="27"/>
      <c r="E20" s="29"/>
      <c r="F20" s="8"/>
      <c r="G20" s="109"/>
      <c r="H20" s="27"/>
      <c r="I20" s="33"/>
      <c r="J20" s="13"/>
    </row>
    <row r="21" spans="1:10" s="10" customFormat="1" ht="6" customHeight="1">
      <c r="A21" s="27"/>
      <c r="B21" s="27"/>
      <c r="C21" s="27"/>
      <c r="D21" s="27"/>
      <c r="E21" s="13"/>
      <c r="F21" s="13"/>
      <c r="G21" s="134"/>
      <c r="H21" s="27"/>
      <c r="J21" s="13"/>
    </row>
    <row r="22" spans="1:10" s="10" customFormat="1" ht="15">
      <c r="A22" s="10" t="s">
        <v>18</v>
      </c>
      <c r="E22" s="99">
        <f>'IS'!G38</f>
        <v>26507</v>
      </c>
      <c r="F22" s="81"/>
      <c r="G22" s="135">
        <v>28177</v>
      </c>
      <c r="H22" s="22"/>
      <c r="I22" s="26"/>
      <c r="J22" s="22"/>
    </row>
    <row r="23" spans="1:10" s="10" customFormat="1" ht="15">
      <c r="A23" s="10" t="s">
        <v>102</v>
      </c>
      <c r="E23" s="81"/>
      <c r="F23" s="81"/>
      <c r="G23" s="135"/>
      <c r="H23" s="22"/>
      <c r="I23" s="26"/>
      <c r="J23" s="22"/>
    </row>
    <row r="24" spans="2:11" s="10" customFormat="1" ht="15">
      <c r="B24" s="39" t="s">
        <v>30</v>
      </c>
      <c r="E24" s="81">
        <v>620</v>
      </c>
      <c r="F24" s="81"/>
      <c r="G24" s="135">
        <f>850</f>
        <v>850</v>
      </c>
      <c r="H24" s="22"/>
      <c r="I24" s="26"/>
      <c r="J24" s="22"/>
      <c r="K24" s="10" t="s">
        <v>47</v>
      </c>
    </row>
    <row r="25" spans="2:10" s="10" customFormat="1" ht="15">
      <c r="B25" s="39" t="s">
        <v>31</v>
      </c>
      <c r="E25" s="81">
        <v>1433</v>
      </c>
      <c r="F25" s="81"/>
      <c r="G25" s="135">
        <v>1745</v>
      </c>
      <c r="H25" s="22"/>
      <c r="I25" s="26"/>
      <c r="J25" s="22"/>
    </row>
    <row r="26" spans="2:10" s="10" customFormat="1" ht="6" customHeight="1">
      <c r="B26" s="39"/>
      <c r="E26" s="82"/>
      <c r="F26" s="81"/>
      <c r="G26" s="136"/>
      <c r="H26" s="22"/>
      <c r="I26" s="26"/>
      <c r="J26" s="22"/>
    </row>
    <row r="27" spans="2:10" s="10" customFormat="1" ht="6" customHeight="1">
      <c r="B27" s="39"/>
      <c r="E27" s="81"/>
      <c r="F27" s="81"/>
      <c r="G27" s="135"/>
      <c r="H27" s="22"/>
      <c r="I27" s="26"/>
      <c r="J27" s="22"/>
    </row>
    <row r="28" spans="1:10" s="10" customFormat="1" ht="15">
      <c r="A28" s="39" t="s">
        <v>32</v>
      </c>
      <c r="E28" s="81">
        <f>SUM(E22:E25)</f>
        <v>28560</v>
      </c>
      <c r="F28" s="81"/>
      <c r="G28" s="135">
        <f>SUM(G22:G25)</f>
        <v>30772</v>
      </c>
      <c r="H28" s="22"/>
      <c r="I28" s="26"/>
      <c r="J28" s="22"/>
    </row>
    <row r="29" spans="2:10" s="10" customFormat="1" ht="15">
      <c r="B29" s="36" t="s">
        <v>33</v>
      </c>
      <c r="E29" s="81">
        <v>-15585</v>
      </c>
      <c r="F29" s="81"/>
      <c r="G29" s="135">
        <v>-32492</v>
      </c>
      <c r="H29" s="22"/>
      <c r="I29" s="22"/>
      <c r="J29" s="22"/>
    </row>
    <row r="30" spans="2:10" s="10" customFormat="1" ht="15">
      <c r="B30" s="36" t="s">
        <v>34</v>
      </c>
      <c r="E30" s="81">
        <v>15410</v>
      </c>
      <c r="F30" s="81"/>
      <c r="G30" s="135">
        <v>-4695</v>
      </c>
      <c r="H30" s="22"/>
      <c r="I30" s="26"/>
      <c r="J30" s="22"/>
    </row>
    <row r="31" spans="2:10" s="10" customFormat="1" ht="6" customHeight="1">
      <c r="B31" s="36"/>
      <c r="E31" s="82"/>
      <c r="F31" s="81"/>
      <c r="G31" s="136"/>
      <c r="H31" s="22"/>
      <c r="I31" s="26"/>
      <c r="J31" s="22"/>
    </row>
    <row r="32" spans="2:10" s="10" customFormat="1" ht="6" customHeight="1">
      <c r="B32" s="36"/>
      <c r="E32" s="81"/>
      <c r="F32" s="81"/>
      <c r="G32" s="135"/>
      <c r="H32" s="22"/>
      <c r="I32" s="26"/>
      <c r="J32" s="22"/>
    </row>
    <row r="33" spans="1:10" s="10" customFormat="1" ht="15">
      <c r="A33" s="10" t="s">
        <v>170</v>
      </c>
      <c r="B33" s="36"/>
      <c r="E33" s="81">
        <f>SUM(E28:E30)</f>
        <v>28385</v>
      </c>
      <c r="F33" s="81"/>
      <c r="G33" s="135">
        <f>SUM(G28:G30)</f>
        <v>-6415</v>
      </c>
      <c r="H33" s="22"/>
      <c r="I33" s="26"/>
      <c r="J33" s="22"/>
    </row>
    <row r="34" spans="2:10" s="10" customFormat="1" ht="15">
      <c r="B34" s="36" t="s">
        <v>37</v>
      </c>
      <c r="E34" s="81">
        <v>-8999</v>
      </c>
      <c r="F34" s="81"/>
      <c r="G34" s="135">
        <v>-11263</v>
      </c>
      <c r="H34" s="22"/>
      <c r="I34" s="26"/>
      <c r="J34" s="22"/>
    </row>
    <row r="35" spans="2:10" s="10" customFormat="1" ht="15">
      <c r="B35" s="36" t="s">
        <v>38</v>
      </c>
      <c r="E35" s="81">
        <v>-8865</v>
      </c>
      <c r="F35" s="81"/>
      <c r="G35" s="135">
        <v>-9049</v>
      </c>
      <c r="H35" s="22"/>
      <c r="I35" s="26"/>
      <c r="J35" s="22"/>
    </row>
    <row r="36" spans="2:10" s="10" customFormat="1" ht="6" customHeight="1">
      <c r="B36" s="36"/>
      <c r="E36" s="82"/>
      <c r="F36" s="81"/>
      <c r="G36" s="136"/>
      <c r="H36" s="22"/>
      <c r="I36" s="26"/>
      <c r="J36" s="22"/>
    </row>
    <row r="37" spans="2:10" s="10" customFormat="1" ht="6" customHeight="1">
      <c r="B37" s="36"/>
      <c r="E37" s="81"/>
      <c r="F37" s="81"/>
      <c r="G37" s="137"/>
      <c r="H37" s="22"/>
      <c r="I37" s="26"/>
      <c r="J37" s="22"/>
    </row>
    <row r="38" spans="1:10" s="10" customFormat="1" ht="15">
      <c r="A38" s="36" t="s">
        <v>125</v>
      </c>
      <c r="B38" s="36"/>
      <c r="E38" s="81">
        <f>SUM(E33:E35)</f>
        <v>10521</v>
      </c>
      <c r="F38" s="81"/>
      <c r="G38" s="117">
        <f>SUM(G33:G35)</f>
        <v>-26727</v>
      </c>
      <c r="H38" s="22"/>
      <c r="I38" s="26"/>
      <c r="J38" s="22"/>
    </row>
    <row r="39" spans="5:10" s="10" customFormat="1" ht="6" customHeight="1">
      <c r="E39" s="82"/>
      <c r="F39" s="81"/>
      <c r="G39" s="136"/>
      <c r="H39" s="22"/>
      <c r="I39" s="22"/>
      <c r="J39" s="22"/>
    </row>
    <row r="40" spans="5:10" s="10" customFormat="1" ht="6" customHeight="1">
      <c r="E40" s="81"/>
      <c r="F40" s="81"/>
      <c r="G40" s="135"/>
      <c r="H40" s="22"/>
      <c r="I40" s="22"/>
      <c r="J40" s="22"/>
    </row>
    <row r="41" spans="1:10" s="10" customFormat="1" ht="15">
      <c r="A41" s="38" t="s">
        <v>36</v>
      </c>
      <c r="B41" s="40"/>
      <c r="E41" s="81"/>
      <c r="F41" s="81"/>
      <c r="G41" s="135"/>
      <c r="H41" s="22"/>
      <c r="I41" s="22"/>
      <c r="J41" s="22"/>
    </row>
    <row r="42" spans="1:10" s="10" customFormat="1" ht="6" customHeight="1">
      <c r="A42" s="38"/>
      <c r="B42" s="40"/>
      <c r="E42" s="81"/>
      <c r="F42" s="81"/>
      <c r="G42" s="137"/>
      <c r="H42" s="22"/>
      <c r="I42" s="22"/>
      <c r="J42" s="22"/>
    </row>
    <row r="43" spans="1:10" s="10" customFormat="1" ht="15">
      <c r="A43" s="40" t="s">
        <v>41</v>
      </c>
      <c r="E43" s="81">
        <v>1706</v>
      </c>
      <c r="F43" s="81"/>
      <c r="G43" s="135">
        <v>1156</v>
      </c>
      <c r="H43" s="22"/>
      <c r="I43" s="26"/>
      <c r="J43" s="22"/>
    </row>
    <row r="44" spans="1:10" s="10" customFormat="1" ht="15">
      <c r="A44" s="40" t="s">
        <v>52</v>
      </c>
      <c r="E44" s="81">
        <v>2101</v>
      </c>
      <c r="F44" s="81"/>
      <c r="G44" s="135">
        <v>1704</v>
      </c>
      <c r="H44" s="22"/>
      <c r="I44" s="26"/>
      <c r="J44" s="22"/>
    </row>
    <row r="45" spans="1:10" s="10" customFormat="1" ht="15">
      <c r="A45" s="40" t="s">
        <v>39</v>
      </c>
      <c r="E45" s="81">
        <v>-4647</v>
      </c>
      <c r="F45" s="81"/>
      <c r="G45" s="135">
        <v>-645</v>
      </c>
      <c r="H45" s="22"/>
      <c r="I45" s="26"/>
      <c r="J45" s="22"/>
    </row>
    <row r="46" spans="1:10" s="10" customFormat="1" ht="15">
      <c r="A46" s="40" t="s">
        <v>134</v>
      </c>
      <c r="E46" s="81">
        <v>-3570</v>
      </c>
      <c r="F46" s="81"/>
      <c r="G46" s="135">
        <v>0</v>
      </c>
      <c r="H46" s="22"/>
      <c r="I46" s="26"/>
      <c r="J46" s="22"/>
    </row>
    <row r="47" spans="5:10" s="10" customFormat="1" ht="5.25" customHeight="1">
      <c r="E47" s="81"/>
      <c r="F47" s="81"/>
      <c r="G47" s="135"/>
      <c r="H47" s="22"/>
      <c r="I47" s="26"/>
      <c r="J47" s="22"/>
    </row>
    <row r="48" spans="1:10" s="10" customFormat="1" ht="5.25" customHeight="1">
      <c r="A48" s="40"/>
      <c r="B48" s="40"/>
      <c r="E48" s="83"/>
      <c r="F48" s="81"/>
      <c r="G48" s="138"/>
      <c r="H48" s="22"/>
      <c r="I48" s="26"/>
      <c r="J48" s="22"/>
    </row>
    <row r="49" spans="1:10" s="10" customFormat="1" ht="15">
      <c r="A49" s="40" t="s">
        <v>126</v>
      </c>
      <c r="E49" s="81">
        <f>SUM(E43:E46)</f>
        <v>-4410</v>
      </c>
      <c r="F49" s="81"/>
      <c r="G49" s="135">
        <f>SUM(G43:G46)</f>
        <v>2215</v>
      </c>
      <c r="H49" s="22"/>
      <c r="I49" s="26"/>
      <c r="J49" s="22"/>
    </row>
    <row r="50" spans="1:10" s="10" customFormat="1" ht="5.25" customHeight="1">
      <c r="A50" s="40"/>
      <c r="B50" s="40"/>
      <c r="E50" s="82"/>
      <c r="F50" s="81"/>
      <c r="G50" s="139"/>
      <c r="H50" s="22"/>
      <c r="I50" s="26"/>
      <c r="J50" s="22"/>
    </row>
    <row r="51" spans="1:10" s="10" customFormat="1" ht="5.25" customHeight="1">
      <c r="A51" s="40"/>
      <c r="B51" s="40"/>
      <c r="E51" s="81"/>
      <c r="F51" s="81"/>
      <c r="G51" s="137"/>
      <c r="H51" s="22"/>
      <c r="I51" s="26"/>
      <c r="J51" s="22"/>
    </row>
    <row r="52" spans="1:10" s="10" customFormat="1" ht="15">
      <c r="A52" s="38" t="s">
        <v>40</v>
      </c>
      <c r="B52" s="40"/>
      <c r="E52" s="81"/>
      <c r="F52" s="81"/>
      <c r="G52" s="135"/>
      <c r="H52" s="22"/>
      <c r="I52" s="26"/>
      <c r="J52" s="22"/>
    </row>
    <row r="53" spans="1:10" s="10" customFormat="1" ht="4.5" customHeight="1">
      <c r="A53" s="38"/>
      <c r="B53" s="40"/>
      <c r="E53" s="81"/>
      <c r="F53" s="81"/>
      <c r="G53" s="137"/>
      <c r="H53" s="22"/>
      <c r="I53" s="26"/>
      <c r="J53" s="22"/>
    </row>
    <row r="54" spans="1:10" s="10" customFormat="1" ht="15">
      <c r="A54" s="36" t="s">
        <v>133</v>
      </c>
      <c r="B54" s="36"/>
      <c r="E54" s="81">
        <v>-2738</v>
      </c>
      <c r="F54" s="81"/>
      <c r="G54" s="135">
        <v>-2282</v>
      </c>
      <c r="H54" s="22"/>
      <c r="I54" s="26"/>
      <c r="J54" s="22"/>
    </row>
    <row r="55" spans="1:10" s="10" customFormat="1" ht="15">
      <c r="A55" s="40" t="s">
        <v>91</v>
      </c>
      <c r="E55" s="81">
        <v>-1256</v>
      </c>
      <c r="F55" s="81"/>
      <c r="G55" s="135">
        <v>-2195</v>
      </c>
      <c r="H55" s="22"/>
      <c r="I55" s="26"/>
      <c r="J55" s="22"/>
    </row>
    <row r="56" spans="1:10" s="10" customFormat="1" ht="18" customHeight="1">
      <c r="A56" s="40" t="s">
        <v>171</v>
      </c>
      <c r="C56" s="27">
        <v>21</v>
      </c>
      <c r="E56" s="81">
        <v>898</v>
      </c>
      <c r="F56" s="81"/>
      <c r="G56" s="135">
        <v>948</v>
      </c>
      <c r="H56" s="22"/>
      <c r="I56" s="26"/>
      <c r="J56" s="22"/>
    </row>
    <row r="57" spans="1:10" s="10" customFormat="1" ht="18" customHeight="1">
      <c r="A57" s="40" t="s">
        <v>160</v>
      </c>
      <c r="C57" s="27"/>
      <c r="E57" s="81">
        <v>0</v>
      </c>
      <c r="F57" s="81"/>
      <c r="G57" s="135">
        <v>290</v>
      </c>
      <c r="H57" s="22"/>
      <c r="I57" s="26"/>
      <c r="J57" s="22"/>
    </row>
    <row r="58" spans="1:10" s="10" customFormat="1" ht="18" customHeight="1">
      <c r="A58" s="40" t="s">
        <v>120</v>
      </c>
      <c r="C58" s="27"/>
      <c r="E58" s="81">
        <v>-15562</v>
      </c>
      <c r="F58" s="81"/>
      <c r="G58" s="135">
        <v>-13409</v>
      </c>
      <c r="H58" s="22"/>
      <c r="I58" s="26"/>
      <c r="J58" s="22"/>
    </row>
    <row r="59" spans="1:10" s="10" customFormat="1" ht="18" customHeight="1">
      <c r="A59" s="158" t="s">
        <v>145</v>
      </c>
      <c r="B59" s="98"/>
      <c r="C59" s="27"/>
      <c r="E59" s="82">
        <v>30000</v>
      </c>
      <c r="F59" s="81"/>
      <c r="G59" s="136">
        <v>0</v>
      </c>
      <c r="H59" s="22"/>
      <c r="I59" s="26"/>
      <c r="J59" s="22"/>
    </row>
    <row r="60" spans="1:10" s="10" customFormat="1" ht="5.25" customHeight="1">
      <c r="A60" s="40"/>
      <c r="E60" s="81"/>
      <c r="F60" s="81"/>
      <c r="G60" s="137"/>
      <c r="H60" s="22"/>
      <c r="I60" s="26"/>
      <c r="J60" s="22"/>
    </row>
    <row r="61" spans="1:10" s="10" customFormat="1" ht="15">
      <c r="A61" s="40" t="s">
        <v>127</v>
      </c>
      <c r="E61" s="99">
        <f>SUM(E54:E60)</f>
        <v>11342</v>
      </c>
      <c r="F61" s="81"/>
      <c r="G61" s="135">
        <f>SUM(G54:G60)</f>
        <v>-16648</v>
      </c>
      <c r="H61" s="22"/>
      <c r="I61" s="22"/>
      <c r="J61" s="22"/>
    </row>
    <row r="62" spans="1:10" s="10" customFormat="1" ht="7.5" customHeight="1">
      <c r="A62" s="40"/>
      <c r="B62" s="40"/>
      <c r="E62" s="82"/>
      <c r="F62" s="81"/>
      <c r="G62" s="137"/>
      <c r="H62" s="22"/>
      <c r="I62" s="22"/>
      <c r="J62" s="22"/>
    </row>
    <row r="63" spans="1:10" s="10" customFormat="1" ht="4.5" customHeight="1">
      <c r="A63" s="40"/>
      <c r="B63" s="40"/>
      <c r="E63" s="81"/>
      <c r="F63" s="81"/>
      <c r="G63" s="138"/>
      <c r="H63" s="22"/>
      <c r="I63" s="22"/>
      <c r="J63" s="22"/>
    </row>
    <row r="64" spans="1:10" s="10" customFormat="1" ht="15">
      <c r="A64" s="37" t="s">
        <v>121</v>
      </c>
      <c r="B64" s="40"/>
      <c r="E64" s="81">
        <f>E38+E49+E61</f>
        <v>17453</v>
      </c>
      <c r="F64" s="81">
        <f>F38+F49+F61</f>
        <v>0</v>
      </c>
      <c r="G64" s="117">
        <f>G38+G49+G61</f>
        <v>-41160</v>
      </c>
      <c r="H64" s="22"/>
      <c r="I64" s="22"/>
      <c r="J64" s="22"/>
    </row>
    <row r="65" spans="1:10" s="10" customFormat="1" ht="15">
      <c r="A65" s="38" t="s">
        <v>165</v>
      </c>
      <c r="B65" s="40"/>
      <c r="E65" s="81">
        <v>-94381</v>
      </c>
      <c r="F65" s="81"/>
      <c r="G65" s="135">
        <v>-53221</v>
      </c>
      <c r="H65" s="22"/>
      <c r="I65" s="22"/>
      <c r="J65" s="22"/>
    </row>
    <row r="66" spans="1:10" s="10" customFormat="1" ht="6.75" customHeight="1">
      <c r="A66" s="38"/>
      <c r="B66" s="37"/>
      <c r="E66" s="82"/>
      <c r="F66" s="81"/>
      <c r="G66" s="136"/>
      <c r="H66" s="22"/>
      <c r="I66" s="26"/>
      <c r="J66" s="22"/>
    </row>
    <row r="67" spans="1:10" s="10" customFormat="1" ht="6" customHeight="1">
      <c r="A67" s="38" t="s">
        <v>47</v>
      </c>
      <c r="B67" s="40" t="s">
        <v>47</v>
      </c>
      <c r="E67" s="81"/>
      <c r="F67" s="81"/>
      <c r="G67" s="135"/>
      <c r="H67" s="22"/>
      <c r="I67" s="26"/>
      <c r="J67" s="22"/>
    </row>
    <row r="68" spans="1:10" s="10" customFormat="1" ht="15">
      <c r="A68" s="38" t="s">
        <v>166</v>
      </c>
      <c r="B68" s="37"/>
      <c r="E68" s="81">
        <f>SUM(E64:E65)</f>
        <v>-76928</v>
      </c>
      <c r="F68" s="81"/>
      <c r="G68" s="135">
        <f>SUM(G64:G65)</f>
        <v>-94381</v>
      </c>
      <c r="H68" s="22"/>
      <c r="I68" s="26"/>
      <c r="J68" s="22"/>
    </row>
    <row r="69" spans="1:10" s="10" customFormat="1" ht="6.75" customHeight="1" thickBot="1">
      <c r="A69" s="40"/>
      <c r="E69" s="84"/>
      <c r="F69" s="81"/>
      <c r="G69" s="140"/>
      <c r="H69" s="22"/>
      <c r="I69" s="26"/>
      <c r="J69" s="22"/>
    </row>
    <row r="70" spans="1:10" s="10" customFormat="1" ht="6" customHeight="1">
      <c r="A70" s="40"/>
      <c r="E70" s="81"/>
      <c r="F70" s="81"/>
      <c r="G70" s="135"/>
      <c r="H70" s="22"/>
      <c r="I70" s="26"/>
      <c r="J70" s="22"/>
    </row>
    <row r="71" spans="1:10" s="10" customFormat="1" ht="15">
      <c r="A71" s="40" t="s">
        <v>147</v>
      </c>
      <c r="E71" s="81"/>
      <c r="F71" s="81"/>
      <c r="G71" s="135"/>
      <c r="H71" s="22"/>
      <c r="I71" s="26"/>
      <c r="J71" s="22"/>
    </row>
    <row r="72" spans="1:7" s="10" customFormat="1" ht="7.5" customHeight="1">
      <c r="A72" s="40"/>
      <c r="E72" s="73"/>
      <c r="F72" s="73"/>
      <c r="G72" s="135"/>
    </row>
    <row r="73" spans="1:10" s="10" customFormat="1" ht="15">
      <c r="A73" s="40"/>
      <c r="B73" s="10" t="s">
        <v>6</v>
      </c>
      <c r="E73" s="47">
        <f>'BS'!E39</f>
        <v>3453</v>
      </c>
      <c r="F73" s="75"/>
      <c r="G73" s="141">
        <v>1806</v>
      </c>
      <c r="I73" s="11"/>
      <c r="J73" s="11"/>
    </row>
    <row r="74" spans="2:10" s="10" customFormat="1" ht="15.75" customHeight="1">
      <c r="B74" s="28" t="s">
        <v>167</v>
      </c>
      <c r="C74" s="28"/>
      <c r="D74" s="28"/>
      <c r="E74" s="47">
        <f>'BS'!E38</f>
        <v>53147.155</v>
      </c>
      <c r="F74" s="47"/>
      <c r="G74" s="141">
        <v>37585</v>
      </c>
      <c r="H74" s="41"/>
      <c r="I74" s="41"/>
      <c r="J74" s="41"/>
    </row>
    <row r="75" spans="2:10" s="10" customFormat="1" ht="15">
      <c r="B75" s="42" t="s">
        <v>76</v>
      </c>
      <c r="C75" s="42"/>
      <c r="D75" s="42"/>
      <c r="E75" s="45">
        <f>-'BS'!E50</f>
        <v>-80381</v>
      </c>
      <c r="F75" s="45"/>
      <c r="G75" s="135">
        <v>-96187</v>
      </c>
      <c r="H75" s="42"/>
      <c r="I75" s="43"/>
      <c r="J75" s="42"/>
    </row>
    <row r="76" spans="2:10" s="10" customFormat="1" ht="8.25" customHeight="1">
      <c r="B76" s="42"/>
      <c r="C76" s="42"/>
      <c r="D76" s="42"/>
      <c r="E76" s="44"/>
      <c r="F76" s="45"/>
      <c r="G76" s="136"/>
      <c r="H76" s="42"/>
      <c r="I76" s="43"/>
      <c r="J76" s="42"/>
    </row>
    <row r="77" spans="2:10" s="10" customFormat="1" ht="6" customHeight="1">
      <c r="B77" s="42"/>
      <c r="C77" s="42"/>
      <c r="D77" s="42"/>
      <c r="E77" s="45"/>
      <c r="F77" s="45"/>
      <c r="G77" s="142"/>
      <c r="H77" s="42"/>
      <c r="I77" s="43"/>
      <c r="J77" s="42"/>
    </row>
    <row r="78" spans="2:12" s="10" customFormat="1" ht="15">
      <c r="B78" s="42"/>
      <c r="C78" s="42"/>
      <c r="D78" s="42"/>
      <c r="E78" s="45">
        <f>SUM(E73:E75)</f>
        <v>-23780.845</v>
      </c>
      <c r="F78" s="45"/>
      <c r="G78" s="143">
        <f>SUM(G73:G75)</f>
        <v>-56796</v>
      </c>
      <c r="H78" s="42"/>
      <c r="I78" s="43"/>
      <c r="J78" s="42"/>
      <c r="L78" s="64" t="e">
        <f>#REF!-#REF!</f>
        <v>#REF!</v>
      </c>
    </row>
    <row r="79" spans="2:12" s="10" customFormat="1" ht="15">
      <c r="B79" s="42" t="s">
        <v>146</v>
      </c>
      <c r="C79" s="42"/>
      <c r="D79" s="42"/>
      <c r="E79" s="21">
        <f>-E74</f>
        <v>-53147.155</v>
      </c>
      <c r="F79" s="21"/>
      <c r="G79" s="124">
        <f>-G74</f>
        <v>-37585</v>
      </c>
      <c r="H79" s="42"/>
      <c r="I79" s="43"/>
      <c r="J79" s="42"/>
      <c r="L79" s="64"/>
    </row>
    <row r="80" spans="2:12" s="10" customFormat="1" ht="8.25" customHeight="1">
      <c r="B80" s="42"/>
      <c r="C80" s="42"/>
      <c r="D80" s="42"/>
      <c r="E80" s="24"/>
      <c r="F80" s="21"/>
      <c r="G80" s="127"/>
      <c r="H80" s="42"/>
      <c r="I80" s="43"/>
      <c r="J80" s="42"/>
      <c r="L80" s="64"/>
    </row>
    <row r="81" spans="2:12" s="10" customFormat="1" ht="8.25" customHeight="1">
      <c r="B81" s="42"/>
      <c r="C81" s="42"/>
      <c r="D81" s="42"/>
      <c r="E81" s="21"/>
      <c r="F81" s="21"/>
      <c r="G81" s="124"/>
      <c r="H81" s="42"/>
      <c r="I81" s="43"/>
      <c r="J81" s="42"/>
      <c r="L81" s="64"/>
    </row>
    <row r="82" spans="2:12" s="10" customFormat="1" ht="15">
      <c r="B82" s="42"/>
      <c r="C82" s="42"/>
      <c r="D82" s="42"/>
      <c r="E82" s="45">
        <f>SUM(E78:E79)</f>
        <v>-76928</v>
      </c>
      <c r="F82" s="45"/>
      <c r="G82" s="143">
        <f>SUM(G78:G79)</f>
        <v>-94381</v>
      </c>
      <c r="H82" s="42"/>
      <c r="I82" s="43"/>
      <c r="J82" s="42"/>
      <c r="L82" s="64"/>
    </row>
    <row r="83" spans="2:10" s="10" customFormat="1" ht="6" customHeight="1" thickBot="1">
      <c r="B83" s="42"/>
      <c r="C83" s="42"/>
      <c r="D83" s="42"/>
      <c r="E83" s="46"/>
      <c r="F83" s="45"/>
      <c r="G83" s="144"/>
      <c r="H83" s="42"/>
      <c r="I83" s="43"/>
      <c r="J83" s="42"/>
    </row>
    <row r="84" spans="1:10" s="10" customFormat="1" ht="6.75" customHeight="1">
      <c r="A84" s="1"/>
      <c r="B84" s="1"/>
      <c r="C84" s="2"/>
      <c r="D84" s="2"/>
      <c r="E84" s="72"/>
      <c r="F84" s="75"/>
      <c r="G84" s="100"/>
      <c r="H84" s="3"/>
      <c r="I84" s="3"/>
      <c r="J84" s="3"/>
    </row>
    <row r="85" spans="1:14" s="10" customFormat="1" ht="33.75" customHeight="1">
      <c r="A85" s="172" t="s">
        <v>109</v>
      </c>
      <c r="B85" s="172"/>
      <c r="C85" s="172"/>
      <c r="D85" s="172"/>
      <c r="E85" s="172"/>
      <c r="F85" s="172"/>
      <c r="G85" s="172"/>
      <c r="H85" s="66"/>
      <c r="I85" s="66"/>
      <c r="J85" s="66"/>
      <c r="K85" s="66"/>
      <c r="L85" s="66"/>
      <c r="M85" s="66"/>
      <c r="N85" s="66"/>
    </row>
    <row r="86" spans="1:14" s="10" customFormat="1" ht="7.5" customHeight="1">
      <c r="A86" s="28"/>
      <c r="B86" s="28"/>
      <c r="C86" s="28"/>
      <c r="D86" s="28"/>
      <c r="E86" s="28"/>
      <c r="F86" s="28"/>
      <c r="G86" s="28"/>
      <c r="H86" s="66"/>
      <c r="I86" s="66"/>
      <c r="J86" s="66"/>
      <c r="K86" s="66"/>
      <c r="L86" s="66"/>
      <c r="M86" s="66"/>
      <c r="N86" s="66"/>
    </row>
    <row r="87" spans="1:14" s="10" customFormat="1" ht="7.5" customHeight="1">
      <c r="A87" s="28"/>
      <c r="B87" s="28"/>
      <c r="C87" s="28"/>
      <c r="D87" s="28"/>
      <c r="E87" s="28"/>
      <c r="F87" s="41"/>
      <c r="G87" s="28"/>
      <c r="H87" s="66"/>
      <c r="I87" s="66"/>
      <c r="J87" s="66"/>
      <c r="K87" s="66"/>
      <c r="L87" s="66"/>
      <c r="M87" s="66"/>
      <c r="N87" s="66"/>
    </row>
    <row r="88" spans="1:7" s="10" customFormat="1" ht="15">
      <c r="A88" s="10" t="str">
        <f>'IS'!A61</f>
        <v>The notes set out on pages 5 to 15 form an integral part of the interim financial report.</v>
      </c>
      <c r="E88" s="73"/>
      <c r="F88" s="73"/>
      <c r="G88" s="73"/>
    </row>
    <row r="89" spans="1:11" s="10" customFormat="1" ht="9" customHeight="1">
      <c r="A89" s="50"/>
      <c r="B89" s="50"/>
      <c r="C89" s="50"/>
      <c r="D89" s="50"/>
      <c r="E89" s="74"/>
      <c r="F89" s="74"/>
      <c r="G89" s="74"/>
      <c r="K89" s="50"/>
    </row>
    <row r="90" spans="1:10" s="10" customFormat="1" ht="15">
      <c r="A90" s="49" t="str">
        <f>'IS'!A70</f>
        <v>PCB Financial Report For Fourth Quarter Ended 31.12.2006</v>
      </c>
      <c r="B90" s="20"/>
      <c r="C90" s="20"/>
      <c r="D90" s="20"/>
      <c r="E90" s="68" t="s">
        <v>47</v>
      </c>
      <c r="F90" s="69"/>
      <c r="G90" s="48" t="s">
        <v>132</v>
      </c>
      <c r="H90" s="20"/>
      <c r="I90" s="20"/>
      <c r="J90" s="20"/>
    </row>
    <row r="91" spans="5:7" s="10" customFormat="1" ht="15">
      <c r="E91" s="73"/>
      <c r="F91" s="73"/>
      <c r="G91" s="73"/>
    </row>
    <row r="92" spans="5:10" s="10" customFormat="1" ht="15">
      <c r="E92" s="8"/>
      <c r="F92" s="8"/>
      <c r="G92" s="8"/>
      <c r="H92" s="9"/>
      <c r="I92" s="11"/>
      <c r="J92" s="8"/>
    </row>
    <row r="93" spans="5:10" s="10" customFormat="1" ht="15">
      <c r="E93" s="75"/>
      <c r="F93" s="75"/>
      <c r="G93" s="75"/>
      <c r="I93" s="13"/>
      <c r="J93" s="11"/>
    </row>
    <row r="94" spans="5:10" s="10" customFormat="1" ht="15">
      <c r="E94" s="75"/>
      <c r="F94" s="75"/>
      <c r="G94" s="75"/>
      <c r="I94" s="14"/>
      <c r="J94" s="11"/>
    </row>
    <row r="95" spans="5:10" s="10" customFormat="1" ht="15">
      <c r="E95" s="75"/>
      <c r="F95" s="75"/>
      <c r="G95" s="75"/>
      <c r="I95" s="11"/>
      <c r="J95" s="11"/>
    </row>
    <row r="96" spans="1:10" s="10" customFormat="1" ht="15">
      <c r="A96" s="12"/>
      <c r="B96" s="12"/>
      <c r="E96" s="75"/>
      <c r="F96" s="75"/>
      <c r="G96" s="75"/>
      <c r="I96" s="13"/>
      <c r="J96" s="11"/>
    </row>
    <row r="97" spans="1:10" s="10" customFormat="1" ht="15">
      <c r="A97" s="12"/>
      <c r="B97" s="12"/>
      <c r="E97" s="75"/>
      <c r="F97" s="75"/>
      <c r="G97" s="75"/>
      <c r="I97" s="11"/>
      <c r="J97" s="11"/>
    </row>
    <row r="98" spans="5:10" s="10" customFormat="1" ht="15">
      <c r="E98" s="75"/>
      <c r="F98" s="75"/>
      <c r="G98" s="75"/>
      <c r="I98" s="11"/>
      <c r="J98" s="11"/>
    </row>
    <row r="99" spans="5:10" s="10" customFormat="1" ht="15">
      <c r="E99" s="75"/>
      <c r="F99" s="75"/>
      <c r="G99" s="75"/>
      <c r="I99" s="11"/>
      <c r="J99" s="11"/>
    </row>
    <row r="100" spans="5:10" s="10" customFormat="1" ht="15">
      <c r="E100" s="75"/>
      <c r="F100" s="75"/>
      <c r="G100" s="75"/>
      <c r="I100" s="11"/>
      <c r="J100" s="11"/>
    </row>
    <row r="101" spans="5:10" s="10" customFormat="1" ht="15">
      <c r="E101" s="75"/>
      <c r="F101" s="75"/>
      <c r="G101" s="75"/>
      <c r="I101" s="3"/>
      <c r="J101" s="11"/>
    </row>
    <row r="102" spans="5:10" s="10" customFormat="1" ht="15"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5"/>
      <c r="J103" s="11"/>
    </row>
    <row r="104" spans="5:10" s="10" customFormat="1" ht="15">
      <c r="E104" s="75"/>
      <c r="F104" s="75"/>
      <c r="G104" s="75"/>
      <c r="I104" s="3"/>
      <c r="J104" s="11"/>
    </row>
    <row r="105" spans="1:10" s="10" customFormat="1" ht="15">
      <c r="A105" s="12"/>
      <c r="B105" s="12"/>
      <c r="E105" s="75"/>
      <c r="F105" s="75"/>
      <c r="G105" s="75"/>
      <c r="I105" s="3"/>
      <c r="J105" s="11"/>
    </row>
    <row r="106" spans="1:10" s="10" customFormat="1" ht="15">
      <c r="A106" s="12"/>
      <c r="B106" s="12"/>
      <c r="E106" s="75"/>
      <c r="F106" s="75"/>
      <c r="G106" s="75"/>
      <c r="I106" s="3"/>
      <c r="J106" s="11"/>
    </row>
    <row r="107" spans="5:10" s="10" customFormat="1" ht="15">
      <c r="E107" s="75"/>
      <c r="F107" s="75"/>
      <c r="G107" s="75"/>
      <c r="I107" s="3"/>
      <c r="J107" s="11"/>
    </row>
    <row r="108" spans="5:10" s="10" customFormat="1" ht="15">
      <c r="E108" s="75"/>
      <c r="F108" s="75"/>
      <c r="G108" s="75"/>
      <c r="I108" s="3"/>
      <c r="J108" s="11"/>
    </row>
    <row r="109" spans="5:10" s="10" customFormat="1" ht="15">
      <c r="E109" s="75"/>
      <c r="F109" s="75"/>
      <c r="G109" s="75"/>
      <c r="I109" s="3"/>
      <c r="J109" s="11"/>
    </row>
    <row r="110" spans="5:10" s="10" customFormat="1" ht="15">
      <c r="E110" s="75"/>
      <c r="F110" s="75"/>
      <c r="G110" s="75"/>
      <c r="I110" s="3"/>
      <c r="J110" s="11"/>
    </row>
    <row r="111" spans="5:10" s="10" customFormat="1" ht="15"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6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7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7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3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3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</sheetData>
  <mergeCells count="6">
    <mergeCell ref="A85:G85"/>
    <mergeCell ref="A6:G6"/>
    <mergeCell ref="A7:G7"/>
    <mergeCell ref="A1:G1"/>
    <mergeCell ref="A2:G2"/>
    <mergeCell ref="A3:G3"/>
  </mergeCells>
  <printOptions horizontalCentered="1"/>
  <pageMargins left="0.5" right="0.5" top="0.2" bottom="0.21" header="0.17" footer="0.18"/>
  <pageSetup fitToHeight="1" fitToWidth="1" horizontalDpi="600" verticalDpi="600" orientation="portrait" paperSize="9" scale="82" r:id="rId1"/>
  <headerFooter alignWithMargins="0">
    <oddHeader>&amp;R&amp;"Times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Syarikat Bedena (M) Sdn Bhd</cp:lastModifiedBy>
  <cp:lastPrinted>2007-02-28T09:28:22Z</cp:lastPrinted>
  <dcterms:created xsi:type="dcterms:W3CDTF">2000-06-16T03:40:39Z</dcterms:created>
  <dcterms:modified xsi:type="dcterms:W3CDTF">2007-02-28T10:04:30Z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103203157</vt:i4>
  </property>
  <property fmtid="{D5CDD505-2E9C-101B-9397-08002B2CF9AE}" pid="3" name="_EmailSubject">
    <vt:lpwstr>Consol as at 30.06.06(1st Draft)</vt:lpwstr>
  </property>
  <property fmtid="{D5CDD505-2E9C-101B-9397-08002B2CF9AE}" pid="4" name="_AuthorEmail">
    <vt:lpwstr>lkchong@prinsiptek.com</vt:lpwstr>
  </property>
  <property fmtid="{D5CDD505-2E9C-101B-9397-08002B2CF9AE}" pid="5" name="_AuthorEmailDisplayName">
    <vt:lpwstr>Chong Lai Kee</vt:lpwstr>
  </property>
  <property fmtid="{D5CDD505-2E9C-101B-9397-08002B2CF9AE}" pid="6" name="_ReviewingToolsShownOnce">
    <vt:lpwstr/>
  </property>
</Properties>
</file>